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 firstSheet="1" activeTab="6"/>
  </bookViews>
  <sheets>
    <sheet name="Sheet2" sheetId="49" state="hidden" r:id="rId1"/>
    <sheet name="资产负债表1" sheetId="50" r:id="rId2"/>
    <sheet name="资产负债表" sheetId="1" state="hidden" r:id="rId3"/>
    <sheet name="企业基本情况表" sheetId="2" r:id="rId4"/>
    <sheet name="企业基本情况表(续表)" sheetId="3" r:id="rId5"/>
    <sheet name="资金核实申报表" sheetId="4" state="hidden" r:id="rId6"/>
    <sheet name="资金核实申报表 (2)" sheetId="51" r:id="rId7"/>
    <sheet name="货币资金--现金明细" sheetId="5" r:id="rId8"/>
    <sheet name="货币资金--银行存款明细" sheetId="6" r:id="rId9"/>
    <sheet name="货币资金--其他货币资金" sheetId="44" state="hidden" r:id="rId10"/>
    <sheet name="预付账款清查明细表" sheetId="9" r:id="rId11"/>
    <sheet name="坏账准备" sheetId="10" state="hidden" r:id="rId12"/>
    <sheet name="其他应收账款清查明细表" sheetId="7" r:id="rId13"/>
    <sheet name="存货清查汇总表" sheetId="11" r:id="rId14"/>
    <sheet name="3.4.1.1库存商品" sheetId="45" r:id="rId15"/>
    <sheet name="3.4.1.2低值易耗品" sheetId="35" state="hidden" r:id="rId16"/>
    <sheet name="存货—开发产品明细表" sheetId="12" state="hidden" r:id="rId17"/>
    <sheet name="3.4.1.2库存商品---客房用品明细 " sheetId="13" state="hidden" r:id="rId18"/>
    <sheet name="3.4.1.3库存商品---棉织品明细 " sheetId="37" state="hidden" r:id="rId19"/>
    <sheet name="3.4.1.4库存商品---表单明细 " sheetId="36" state="hidden" r:id="rId20"/>
    <sheet name="3.4.1.5库存商品---工程物资明细" sheetId="38" state="hidden" r:id="rId21"/>
    <sheet name="3.4.1.6库存商品---美容美发明细" sheetId="39" state="hidden" r:id="rId22"/>
    <sheet name="3.4.1.7库存商品---日用品明细" sheetId="40" state="hidden" r:id="rId23"/>
    <sheet name="3.4.1.8库存商品---服装明细" sheetId="41" state="hidden" r:id="rId24"/>
    <sheet name="3.4.1.9库存商品---食品明细" sheetId="42" state="hidden" r:id="rId25"/>
    <sheet name="其他流动资产" sheetId="14" state="hidden" r:id="rId26"/>
    <sheet name="长期待摊费用 " sheetId="15" state="hidden" r:id="rId27"/>
    <sheet name="长期股权投资明细表" sheetId="16" r:id="rId28"/>
    <sheet name="其他流动资产-待报废资产" sheetId="47" state="hidden" r:id="rId29"/>
    <sheet name="固定资产清查汇总表" sheetId="17" r:id="rId30"/>
    <sheet name="电子设备清查明细表" sheetId="18" r:id="rId31"/>
    <sheet name="运输设备清查明细表" sheetId="19" state="hidden" r:id="rId32"/>
    <sheet name="办公家具清查明细表 " sheetId="20" state="hidden" r:id="rId33"/>
    <sheet name="其他设备清查明细表 " sheetId="21" state="hidden" r:id="rId34"/>
    <sheet name="房屋建筑物" sheetId="22" state="hidden" r:id="rId35"/>
    <sheet name="无形资产" sheetId="23" r:id="rId36"/>
    <sheet name="无形资产-土地使用权" sheetId="24" state="hidden" r:id="rId37"/>
    <sheet name="无形资产-其他" sheetId="25" state="hidden" r:id="rId38"/>
    <sheet name="其他非流动资产" sheetId="46" state="hidden" r:id="rId39"/>
    <sheet name="其他非流动资产-待报废资产" sheetId="48" state="hidden" r:id="rId40"/>
    <sheet name="应付账款清查明细表" sheetId="26" r:id="rId41"/>
    <sheet name="预收账款清查明细表" sheetId="27" state="hidden" r:id="rId42"/>
    <sheet name="应付职工薪酬清查明细表" sheetId="28" r:id="rId43"/>
    <sheet name="应交税费清查明细表" sheetId="29" r:id="rId44"/>
    <sheet name="应付利息清查明细表" sheetId="30" state="hidden" r:id="rId45"/>
    <sheet name="其他应付款清查明细表" sheetId="31" r:id="rId46"/>
    <sheet name="长期借款清查明细表" sheetId="32" state="hidden" r:id="rId47"/>
    <sheet name="递延收益清查明细表" sheetId="33" state="hidden" r:id="rId48"/>
    <sheet name="所有者权益清查汇总表" sheetId="34" r:id="rId49"/>
    <sheet name="Sheet1" sheetId="43" state="hidden" r:id="rId50"/>
  </sheets>
  <externalReferences>
    <externalReference r:id="rId51"/>
  </externalReferences>
  <definedNames>
    <definedName name="_xlnm._FilterDatabase" localSheetId="14" hidden="1">'3.4.1.1库存商品'!$B$4:$I$571</definedName>
    <definedName name="_xlnm._FilterDatabase" localSheetId="15" hidden="1">'3.4.1.2低值易耗品'!$B$4:$I$394</definedName>
    <definedName name="_xlnm._FilterDatabase" localSheetId="30" hidden="1">电子设备清查明细表!$F$6:$K$33</definedName>
    <definedName name="_xlnm._FilterDatabase" localSheetId="32" hidden="1">'办公家具清查明细表 '!$F$6:$K$74</definedName>
    <definedName name="_xlnm._FilterDatabase" localSheetId="33" hidden="1">'其他设备清查明细表 '!$F$6:$K$68</definedName>
    <definedName name="_xlnm._FilterDatabase" localSheetId="39" hidden="1">'其他非流动资产-待报废资产'!$F$6:$K$75</definedName>
    <definedName name="_xlnm._FilterDatabase" localSheetId="40" hidden="1">应付账款清查明细表!$B$5:$C$206</definedName>
    <definedName name="_xlnm._FilterDatabase" localSheetId="45" hidden="1">其他应付款清查明细表!$A$6:$G$22</definedName>
    <definedName name="_xlnm._FilterDatabase" localSheetId="10" hidden="1">预付账款清查明细表!$B$5:$H$28</definedName>
    <definedName name="_xlnm.Print_Area" localSheetId="15">'3.4.1.2低值易耗品'!$A$1:$I$397</definedName>
    <definedName name="_xlnm.Print_Area" localSheetId="17">'3.4.1.2库存商品---客房用品明细 '!$A$1:$I$89</definedName>
    <definedName name="_xlnm.Print_Area" localSheetId="18">'3.4.1.3库存商品---棉织品明细 '!$A$1:$I$39</definedName>
    <definedName name="_xlnm.Print_Area" localSheetId="19">'3.4.1.4库存商品---表单明细 '!$A$1:$I$177</definedName>
    <definedName name="_xlnm.Print_Area" localSheetId="20">'3.4.1.5库存商品---工程物资明细'!$A$1:$I$34</definedName>
    <definedName name="_xlnm.Print_Area" localSheetId="21">'3.4.1.6库存商品---美容美发明细'!$A$1:$I$23</definedName>
    <definedName name="_xlnm.Print_Area" localSheetId="22">'3.4.1.7库存商品---日用品明细'!$A$1:$I$53</definedName>
    <definedName name="_xlnm.Print_Area" localSheetId="23">'3.4.1.8库存商品---服装明细'!$A$1:$I$43</definedName>
    <definedName name="_xlnm.Print_Area" localSheetId="24">'3.4.1.9库存商品---食品明细'!$A$1:$I$39</definedName>
    <definedName name="_xlnm.Print_Area" localSheetId="47">递延收益清查明细表!$A$1:$F$24</definedName>
    <definedName name="_xlnm.Print_Area" localSheetId="29">固定资产清查汇总表!$A$1:$I$22</definedName>
    <definedName name="_xlnm.Print_Area" localSheetId="11">坏账准备!$A$1:$H$21</definedName>
    <definedName name="_xlnm.Print_Area" localSheetId="3">企业基本情况表!$A$1:$F$40</definedName>
    <definedName name="_xlnm.Print_Area" localSheetId="44">应付利息清查明细表!$1:$20</definedName>
    <definedName name="_xlnm.Print_Area" localSheetId="41">预收账款清查明细表!$A$1:$H$25</definedName>
    <definedName name="_xlnm.Print_Area" localSheetId="46">长期借款清查明细表!$A$1:$H$21</definedName>
    <definedName name="_xlnm.Print_Area" localSheetId="2">资产负债表!$A$1:$J$45</definedName>
    <definedName name="_xlnm.Print_Titles" localSheetId="15">'3.4.1.2低值易耗品'!$1:$5</definedName>
    <definedName name="_xlnm.Print_Titles" localSheetId="17">'3.4.1.2库存商品---客房用品明细 '!$1:$6</definedName>
    <definedName name="_xlnm.Print_Titles" localSheetId="18">'3.4.1.3库存商品---棉织品明细 '!$1:$6</definedName>
    <definedName name="_xlnm.Print_Titles" localSheetId="19">'3.4.1.4库存商品---表单明细 '!$1:$6</definedName>
    <definedName name="_xlnm.Print_Titles" localSheetId="20">'3.4.1.5库存商品---工程物资明细'!$1:$6</definedName>
    <definedName name="_xlnm.Print_Titles" localSheetId="21">'3.4.1.6库存商品---美容美发明细'!$1:$6</definedName>
    <definedName name="_xlnm.Print_Titles" localSheetId="22">'3.4.1.7库存商品---日用品明细'!$1:$6</definedName>
    <definedName name="_xlnm.Print_Titles" localSheetId="23">'3.4.1.8库存商品---服装明细'!$1:$6</definedName>
    <definedName name="_xlnm.Print_Titles" localSheetId="24">'3.4.1.9库存商品---食品明细'!$1:$6</definedName>
    <definedName name="_xlnm.Print_Titles" localSheetId="32">'办公家具清查明细表 '!$1:$6</definedName>
    <definedName name="_xlnm.Print_Titles" localSheetId="16">存货—开发产品明细表!$1:$6</definedName>
    <definedName name="_xlnm.Print_Titles" localSheetId="30">电子设备清查明细表!$1:$6</definedName>
    <definedName name="_xlnm.Print_Titles" localSheetId="33">'其他设备清查明细表 '!$1:$6</definedName>
    <definedName name="_xlnm.Print_Titles" localSheetId="10">预付账款清查明细表!$1:$5</definedName>
    <definedName name="_xlnm.Print_Titles" localSheetId="40">应付账款清查明细表!$1:$6</definedName>
    <definedName name="_xlnm.Print_Titles" localSheetId="12">其他应收账款清查明细表!$1:$6</definedName>
    <definedName name="_xlnm.Print_Titles" localSheetId="41">预收账款清查明细表!$1:$5</definedName>
    <definedName name="_xlnm.Print_Titles" localSheetId="46">长期借款清查明细表!$1:$6</definedName>
    <definedName name="_xlnm.Print_Area" localSheetId="10">预付账款清查明细表!$A$1:$H$28</definedName>
    <definedName name="_xlnm.Print_Area" localSheetId="30">电子设备清查明细表!$A$1:$K$33</definedName>
    <definedName name="_xlnm.Print_Area" localSheetId="4">'企业基本情况表(续表)'!$A$1:$H$27</definedName>
    <definedName name="_xlnm.Print_Area" localSheetId="5">资金核实申报表!$A$1:$N$27</definedName>
    <definedName name="_xlnm.Print_Area" localSheetId="32">'办公家具清查明细表 '!$A$1:$K$74</definedName>
    <definedName name="_xlnm.Print_Area" localSheetId="33">'其他设备清查明细表 '!$A$1:$K$68</definedName>
    <definedName name="_xlnm.Print_Area" localSheetId="42">应付职工薪酬清查明细表!$A$1:$G$25</definedName>
    <definedName name="_xlnm.Print_Area" localSheetId="43">应交税费清查明细表!$A$1:$G$24</definedName>
    <definedName name="_xlnm.Print_Area" localSheetId="14">'3.4.1.1库存商品'!$A$1:$I$574</definedName>
    <definedName name="_xlnm.Print_Titles" localSheetId="14">'3.4.1.1库存商品'!$1:$5</definedName>
    <definedName name="_xlnm.Print_Area" localSheetId="13">存货清查汇总表!$A$1:$F$25</definedName>
    <definedName name="_xlnm._FilterDatabase" localSheetId="28" hidden="1">'其他流动资产-待报废资产'!$B$4:$H$362</definedName>
    <definedName name="_xlnm.Print_Area" localSheetId="28">'其他流动资产-待报废资产'!$A$1:$I$365</definedName>
    <definedName name="_xlnm.Print_Titles" localSheetId="28">'其他流动资产-待报废资产'!$1:$5</definedName>
    <definedName name="_xlnm.Print_Titles" localSheetId="39">'其他非流动资产-待报废资产'!$1:$6</definedName>
    <definedName name="_xlnm.Print_Area" localSheetId="39">'其他非流动资产-待报废资产'!$A$1:$K$75</definedName>
    <definedName name="_xlnm.Print_Area" localSheetId="48">所有者权益清查汇总表!$A$1:$H$21</definedName>
    <definedName name="_xlnm.Print_Area" localSheetId="27">长期股权投资明细表!$A$1:$I$17</definedName>
    <definedName name="_xlnm.Print_Area" localSheetId="45">其他应付款清查明细表!$A$1:$H$22</definedName>
    <definedName name="_xlnm.Print_Area" localSheetId="0">Sheet2!$A$1:$S$35</definedName>
    <definedName name="_xlnm.Print_Area" localSheetId="6">'资金核实申报表 (2)'!$A$1:$Z$44</definedName>
  </definedNames>
  <calcPr calcId="144525"/>
</workbook>
</file>

<file path=xl/sharedStrings.xml><?xml version="1.0" encoding="utf-8"?>
<sst xmlns="http://schemas.openxmlformats.org/spreadsheetml/2006/main" count="2416">
  <si>
    <r>
      <rPr>
        <sz val="10"/>
        <rFont val="宋体"/>
        <charset val="134"/>
      </rPr>
      <t>附表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：</t>
    </r>
  </si>
  <si>
    <t>事业单位资产负债清查审计情况表</t>
  </si>
  <si>
    <t>被审计单位：浙江省职业介绍服务指导中心</t>
  </si>
  <si>
    <t>金额单位：元</t>
  </si>
  <si>
    <t>项目</t>
  </si>
  <si>
    <t>行次</t>
  </si>
  <si>
    <t>原账面数</t>
  </si>
  <si>
    <t>单位清查数</t>
  </si>
  <si>
    <t>审计确认数</t>
  </si>
  <si>
    <t>清查增加数</t>
  </si>
  <si>
    <t>清查减少数</t>
  </si>
  <si>
    <t>清查数</t>
  </si>
  <si>
    <t>栏次</t>
  </si>
  <si>
    <t>1</t>
  </si>
  <si>
    <t>2</t>
  </si>
  <si>
    <t>3</t>
  </si>
  <si>
    <t>4=1+2-3</t>
  </si>
  <si>
    <t>5</t>
  </si>
  <si>
    <t>6</t>
  </si>
  <si>
    <t>7=1+5-6</t>
  </si>
  <si>
    <t>8</t>
  </si>
  <si>
    <t>9</t>
  </si>
  <si>
    <t>10</t>
  </si>
  <si>
    <t>11=8+9-10</t>
  </si>
  <si>
    <t>12</t>
  </si>
  <si>
    <t>13</t>
  </si>
  <si>
    <t>14=8+12-13</t>
  </si>
  <si>
    <t>一、资产合计</t>
  </si>
  <si>
    <t>四、负债合计</t>
  </si>
  <si>
    <t>29</t>
  </si>
  <si>
    <t xml:space="preserve">    现金</t>
  </si>
  <si>
    <t xml:space="preserve">    借入款项</t>
  </si>
  <si>
    <t>30</t>
  </si>
  <si>
    <t xml:space="preserve">    银行存款</t>
  </si>
  <si>
    <t xml:space="preserve">    应付票据</t>
  </si>
  <si>
    <t>31</t>
  </si>
  <si>
    <t xml:space="preserve">    财政应返还额度</t>
  </si>
  <si>
    <t>4</t>
  </si>
  <si>
    <t xml:space="preserve">    应付账款</t>
  </si>
  <si>
    <t>32</t>
  </si>
  <si>
    <t xml:space="preserve">    应收票据</t>
  </si>
  <si>
    <t xml:space="preserve">    预收账款</t>
  </si>
  <si>
    <t>33</t>
  </si>
  <si>
    <t xml:space="preserve">    应收账款</t>
  </si>
  <si>
    <t xml:space="preserve">    其他应付款</t>
  </si>
  <si>
    <t>34</t>
  </si>
  <si>
    <t xml:space="preserve">    预付账款</t>
  </si>
  <si>
    <t>7</t>
  </si>
  <si>
    <t xml:space="preserve">    应缴预算款</t>
  </si>
  <si>
    <t>35</t>
  </si>
  <si>
    <t xml:space="preserve">    其他应收款</t>
  </si>
  <si>
    <t xml:space="preserve">    应缴财政专户款</t>
  </si>
  <si>
    <t>36</t>
  </si>
  <si>
    <t xml:space="preserve">    存货</t>
  </si>
  <si>
    <t xml:space="preserve">    应交税金</t>
  </si>
  <si>
    <t>37</t>
  </si>
  <si>
    <t xml:space="preserve">    其中：材料</t>
  </si>
  <si>
    <t xml:space="preserve">    应付工资（离退休费）</t>
  </si>
  <si>
    <t>38</t>
  </si>
  <si>
    <t xml:space="preserve">          产成品</t>
  </si>
  <si>
    <t>11</t>
  </si>
  <si>
    <t xml:space="preserve">    应付地方（部门）津贴补贴</t>
  </si>
  <si>
    <t>39</t>
  </si>
  <si>
    <t xml:space="preserve">    未完项目成本</t>
  </si>
  <si>
    <t xml:space="preserve">    应付其他个人收入</t>
  </si>
  <si>
    <t>40</t>
  </si>
  <si>
    <t xml:space="preserve">    对外投资</t>
  </si>
  <si>
    <t xml:space="preserve">    其他负债</t>
  </si>
  <si>
    <t>41</t>
  </si>
  <si>
    <t xml:space="preserve">    其中：债券投资</t>
  </si>
  <si>
    <t>14</t>
  </si>
  <si>
    <t>42</t>
  </si>
  <si>
    <t xml:space="preserve">    固定资产原值</t>
  </si>
  <si>
    <t>15</t>
  </si>
  <si>
    <t>五、净资产合计</t>
  </si>
  <si>
    <t>43</t>
  </si>
  <si>
    <t xml:space="preserve">    减：累计折旧</t>
  </si>
  <si>
    <t>16</t>
  </si>
  <si>
    <t xml:space="preserve">    事业基金</t>
  </si>
  <si>
    <t>44</t>
  </si>
  <si>
    <t xml:space="preserve">    固定资产净值</t>
  </si>
  <si>
    <t>17</t>
  </si>
  <si>
    <t xml:space="preserve">    其中：一般基金</t>
  </si>
  <si>
    <t>45</t>
  </si>
  <si>
    <t xml:space="preserve">    无形资产</t>
  </si>
  <si>
    <t>18</t>
  </si>
  <si>
    <t xml:space="preserve">          投资基金</t>
  </si>
  <si>
    <t>46</t>
  </si>
  <si>
    <t xml:space="preserve">    其中:  土地使用权</t>
  </si>
  <si>
    <t>19</t>
  </si>
  <si>
    <t xml:space="preserve">    固定基金</t>
  </si>
  <si>
    <t>47</t>
  </si>
  <si>
    <t xml:space="preserve">    其他资产</t>
  </si>
  <si>
    <t>20</t>
  </si>
  <si>
    <t xml:space="preserve">    专用基金</t>
  </si>
  <si>
    <t>48</t>
  </si>
  <si>
    <t xml:space="preserve">    资产清查待处理</t>
  </si>
  <si>
    <t>21</t>
  </si>
  <si>
    <t xml:space="preserve">    事业结余</t>
  </si>
  <si>
    <t>49</t>
  </si>
  <si>
    <t>22</t>
  </si>
  <si>
    <t xml:space="preserve">    经营结余</t>
  </si>
  <si>
    <t>50</t>
  </si>
  <si>
    <t xml:space="preserve"> 二、预拨下年补助</t>
  </si>
  <si>
    <t>23</t>
  </si>
  <si>
    <t xml:space="preserve">    其他净资产</t>
  </si>
  <si>
    <t>51</t>
  </si>
  <si>
    <t>24</t>
  </si>
  <si>
    <t>52</t>
  </si>
  <si>
    <t xml:space="preserve"> 三、地勘工作支出合计</t>
  </si>
  <si>
    <t>25</t>
  </si>
  <si>
    <t>六、预收下年补助</t>
  </si>
  <si>
    <t>53</t>
  </si>
  <si>
    <t>26</t>
  </si>
  <si>
    <t>54</t>
  </si>
  <si>
    <t>27</t>
  </si>
  <si>
    <t>七、地勘工作拨款</t>
  </si>
  <si>
    <t>55</t>
  </si>
  <si>
    <t>资产部类合计</t>
  </si>
  <si>
    <t>28</t>
  </si>
  <si>
    <t>负债部类合计</t>
  </si>
  <si>
    <t>56</t>
  </si>
  <si>
    <t>表1</t>
  </si>
  <si>
    <t>省级党政机关和事业单位所属企业资产负债表</t>
  </si>
  <si>
    <r>
      <rPr>
        <sz val="10"/>
        <rFont val="宋体"/>
        <charset val="134"/>
      </rPr>
      <t>单位名称：杭州中惠医疗器械有限公司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 xml:space="preserve">    </t>
    </r>
    <r>
      <rPr>
        <sz val="10"/>
        <rFont val="Times New Roman"/>
        <charset val="134"/>
      </rPr>
      <t xml:space="preserve">     </t>
    </r>
  </si>
  <si>
    <r>
      <rPr>
        <sz val="10"/>
        <rFont val="Times New Roman"/>
        <charset val="0"/>
      </rPr>
      <t xml:space="preserve">               2018</t>
    </r>
    <r>
      <rPr>
        <sz val="10"/>
        <rFont val="宋体"/>
        <charset val="134"/>
      </rPr>
      <t>年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0"/>
      </rPr>
      <t>31</t>
    </r>
    <r>
      <rPr>
        <sz val="10"/>
        <rFont val="宋体"/>
        <charset val="134"/>
      </rPr>
      <t>日</t>
    </r>
  </si>
  <si>
    <t>金额单位：人民币元</t>
  </si>
  <si>
    <t>资产</t>
  </si>
  <si>
    <t>账面数</t>
  </si>
  <si>
    <t>清查调整数</t>
  </si>
  <si>
    <t>负债及所有者权益</t>
  </si>
  <si>
    <t>小计</t>
  </si>
  <si>
    <t>增加</t>
  </si>
  <si>
    <t>减少</t>
  </si>
  <si>
    <t>流动资产：</t>
  </si>
  <si>
    <t>流动负债：</t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</si>
  <si>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货币资金</t>
    </r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</si>
  <si>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短期借款</t>
    </r>
  </si>
  <si>
    <t xml:space="preserve">  短期投资</t>
  </si>
  <si>
    <t xml:space="preserve">  应付票据</t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</si>
  <si>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应收票据</t>
    </r>
  </si>
  <si>
    <t xml:space="preserve">  应付账款</t>
  </si>
  <si>
    <t xml:space="preserve">  应收股利</t>
  </si>
  <si>
    <t xml:space="preserve">  预收账款</t>
  </si>
  <si>
    <t xml:space="preserve">  应收利息</t>
  </si>
  <si>
    <t xml:space="preserve">  应付工资</t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</si>
  <si>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应收账款</t>
    </r>
  </si>
  <si>
    <t xml:space="preserve">  应付福利费</t>
  </si>
  <si>
    <t xml:space="preserve">  其他应收款</t>
  </si>
  <si>
    <t xml:space="preserve">  应付股利</t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</si>
  <si>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预付款项</t>
    </r>
  </si>
  <si>
    <t xml:space="preserve">  应交税金</t>
  </si>
  <si>
    <t xml:space="preserve">  应收补贴款</t>
  </si>
  <si>
    <t xml:space="preserve">  其他应交款</t>
  </si>
  <si>
    <t xml:space="preserve">  存货</t>
  </si>
  <si>
    <t xml:space="preserve">  其他应付款</t>
  </si>
  <si>
    <t xml:space="preserve">  待摊费用</t>
  </si>
  <si>
    <t xml:space="preserve">  预提费用</t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</si>
  <si>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一年内到期的长期债券投资</t>
    </r>
  </si>
  <si>
    <t xml:space="preserve">  预计负债</t>
  </si>
  <si>
    <t>其他流动资产</t>
  </si>
  <si>
    <t xml:space="preserve">  一年内到期的长期负债</t>
  </si>
  <si>
    <t>流动资产合计</t>
  </si>
  <si>
    <t xml:space="preserve">  其他流动负债</t>
  </si>
  <si>
    <t>长期投资：</t>
  </si>
  <si>
    <t xml:space="preserve">  长期股权投资</t>
  </si>
  <si>
    <t xml:space="preserve">  流动负债合计</t>
  </si>
  <si>
    <t xml:space="preserve">  长期债权投资</t>
  </si>
  <si>
    <t>长期负债：</t>
  </si>
  <si>
    <t xml:space="preserve">  长期投资合计</t>
  </si>
  <si>
    <t xml:space="preserve">  长期借款</t>
  </si>
  <si>
    <t>固定资产：</t>
  </si>
  <si>
    <t xml:space="preserve">  应付债券</t>
  </si>
  <si>
    <t xml:space="preserve">  固定资产原价</t>
  </si>
  <si>
    <t xml:space="preserve">  长期应付款</t>
  </si>
  <si>
    <t xml:space="preserve">  专项应付款</t>
  </si>
  <si>
    <t xml:space="preserve">  固定资产净值</t>
  </si>
  <si>
    <t xml:space="preserve">  其他长期负债</t>
  </si>
  <si>
    <t xml:space="preserve">    减：固定资产减值准备</t>
  </si>
  <si>
    <t xml:space="preserve">  长期负债合计</t>
  </si>
  <si>
    <t xml:space="preserve">  固定资产净额</t>
  </si>
  <si>
    <t>递延税项：</t>
  </si>
  <si>
    <t xml:space="preserve">  工程物资</t>
  </si>
  <si>
    <t xml:space="preserve">  递延税款贷项</t>
  </si>
  <si>
    <t xml:space="preserve">  在建工程</t>
  </si>
  <si>
    <t>负债合计</t>
  </si>
  <si>
    <t xml:space="preserve">  固定资产清理</t>
  </si>
  <si>
    <t xml:space="preserve">  固定资产合计</t>
  </si>
  <si>
    <t>所有者权益（或股东权益）：</t>
  </si>
  <si>
    <t>无形资产及其他资产：</t>
  </si>
  <si>
    <t xml:space="preserve">  实收资本（或股本）</t>
  </si>
  <si>
    <t xml:space="preserve">  无形资产</t>
  </si>
  <si>
    <t xml:space="preserve">    减：已归还投资</t>
  </si>
  <si>
    <t xml:space="preserve">  长期待摊费用</t>
  </si>
  <si>
    <t xml:space="preserve">  实收资本（或股本）净额</t>
  </si>
  <si>
    <t xml:space="preserve">  其他长期资产</t>
  </si>
  <si>
    <t xml:space="preserve">  资本公积</t>
  </si>
  <si>
    <t xml:space="preserve">  无形资产及其他资产合计</t>
  </si>
  <si>
    <t xml:space="preserve">  盈余公积</t>
  </si>
  <si>
    <t xml:space="preserve">    其中：法定盈余公积</t>
  </si>
  <si>
    <t xml:space="preserve">  未分配利润</t>
  </si>
  <si>
    <t xml:space="preserve">  递延税款借项</t>
  </si>
  <si>
    <t xml:space="preserve">  所有者权益合计</t>
  </si>
  <si>
    <t>资产总计</t>
  </si>
  <si>
    <t xml:space="preserve">负债和所有者权益总计 </t>
  </si>
  <si>
    <t>资    产    负    债    清　查　表</t>
  </si>
  <si>
    <t>单位名称：杭州中惠医疗器械有限公司</t>
  </si>
  <si>
    <t xml:space="preserve">               2018年12月31日</t>
  </si>
  <si>
    <t>项               目</t>
  </si>
  <si>
    <t xml:space="preserve">    货币资金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</si>
  <si>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短期借款</t>
    </r>
  </si>
  <si>
    <t xml:space="preserve">    以公允价值计量且其变动计入当期损益的金融资产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</si>
  <si>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以公允价值计量且其变动</t>
    </r>
    <r>
      <rPr>
        <sz val="10"/>
        <rFont val="Times New Roman"/>
        <charset val="134"/>
      </rPr>
      <t xml:space="preserve"></t>
    </r>
    <r>
      <rPr>
        <sz val="10"/>
        <rFont val="宋体"/>
        <charset val="134"/>
      </rPr>
      <t>计入当期损益的金融负债</t>
    </r>
  </si>
  <si>
    <t xml:space="preserve">    衍生金融资产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</si>
  <si>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衍生金融负债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</si>
  <si>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应付票据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</si>
  <si>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应付账款</t>
    </r>
  </si>
  <si>
    <t xml:space="preserve">    预付款项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</si>
  <si>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预收款项</t>
    </r>
  </si>
  <si>
    <t xml:space="preserve">    应收利息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</si>
  <si>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应付职工薪酬</t>
    </r>
  </si>
  <si>
    <t xml:space="preserve">    应收股利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</si>
  <si>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应交税费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</si>
  <si>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应付利息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</si>
  <si>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应付股利</t>
    </r>
  </si>
  <si>
    <t xml:space="preserve">    持有待售资产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</si>
  <si>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其他应付款</t>
    </r>
  </si>
  <si>
    <t xml:space="preserve">    一年内到期的非流动资产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</si>
  <si>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持有待售负债</t>
    </r>
  </si>
  <si>
    <t>57</t>
  </si>
  <si>
    <t xml:space="preserve">    其他流动资产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</si>
  <si>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一年内到期的非流动负债</t>
    </r>
  </si>
  <si>
    <t>58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</si>
  <si>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其他流动负债</t>
    </r>
  </si>
  <si>
    <t>59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</si>
  <si>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流动负债合计</t>
    </r>
  </si>
  <si>
    <t>60</t>
  </si>
  <si>
    <r>
      <rPr>
        <sz val="10"/>
        <rFont val="宋体"/>
        <charset val="134"/>
      </rPr>
      <t>非流动负债：</t>
    </r>
  </si>
  <si>
    <t>61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</si>
  <si>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长期借款</t>
    </r>
  </si>
  <si>
    <t>62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</si>
  <si>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应付债券</t>
    </r>
  </si>
  <si>
    <t>63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</si>
  <si>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长期应付款</t>
    </r>
  </si>
  <si>
    <t>64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</si>
  <si>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长期应付职工薪酬</t>
    </r>
  </si>
  <si>
    <t>65</t>
  </si>
  <si>
    <t>非流动资产：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</si>
  <si>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专项应付款</t>
    </r>
  </si>
  <si>
    <t>66</t>
  </si>
  <si>
    <t xml:space="preserve">    可供出售金融资产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</si>
  <si>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预计负债</t>
    </r>
  </si>
  <si>
    <t>67</t>
  </si>
  <si>
    <t xml:space="preserve">  持有至到期投资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</si>
  <si>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递延收益</t>
    </r>
  </si>
  <si>
    <t>68</t>
  </si>
  <si>
    <t xml:space="preserve">  长期应收款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</si>
  <si>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递延所得税负债</t>
    </r>
  </si>
  <si>
    <t>69</t>
  </si>
  <si>
    <t xml:space="preserve">    长期股权投资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</si>
  <si>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其他非流动负债</t>
    </r>
  </si>
  <si>
    <t>70</t>
  </si>
  <si>
    <t xml:space="preserve">    投资性房地产</t>
  </si>
  <si>
    <r>
      <rPr>
        <sz val="10"/>
        <rFont val="宋体"/>
        <charset val="134"/>
      </rPr>
      <t>非流动负债合计</t>
    </r>
  </si>
  <si>
    <t>71</t>
  </si>
  <si>
    <t xml:space="preserve">    固定资产</t>
  </si>
  <si>
    <r>
      <rPr>
        <sz val="10"/>
        <rFont val="宋体"/>
        <charset val="134"/>
      </rPr>
      <t>负债合计</t>
    </r>
  </si>
  <si>
    <t>72</t>
  </si>
  <si>
    <t xml:space="preserve">    在建工程</t>
  </si>
  <si>
    <r>
      <rPr>
        <sz val="10"/>
        <rFont val="宋体"/>
        <charset val="134"/>
      </rPr>
      <t>所有者权益：</t>
    </r>
  </si>
  <si>
    <t>73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</si>
  <si>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实收资本</t>
    </r>
  </si>
  <si>
    <t>74</t>
  </si>
  <si>
    <t xml:space="preserve">    固定资产清理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</si>
  <si>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其他权益工具</t>
    </r>
  </si>
  <si>
    <t>75</t>
  </si>
  <si>
    <t xml:space="preserve">    生产性生物资产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</si>
  <si>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资本公积</t>
    </r>
  </si>
  <si>
    <t>76</t>
  </si>
  <si>
    <t xml:space="preserve">    油气资产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</si>
  <si>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减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：库存股</t>
    </r>
  </si>
  <si>
    <t>77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</si>
  <si>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其他综合收益</t>
    </r>
  </si>
  <si>
    <t>78</t>
  </si>
  <si>
    <t xml:space="preserve">    开发支出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</si>
  <si>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专项储备</t>
    </r>
  </si>
  <si>
    <t>79</t>
  </si>
  <si>
    <t xml:space="preserve">    商誉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</si>
  <si>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盈余公积</t>
    </r>
  </si>
  <si>
    <t>80</t>
  </si>
  <si>
    <t xml:space="preserve">    长期待摊费用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</si>
  <si>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未分配利润</t>
    </r>
  </si>
  <si>
    <t>81</t>
  </si>
  <si>
    <t xml:space="preserve">    递延所得税资产</t>
  </si>
  <si>
    <r>
      <rPr>
        <sz val="10"/>
        <rFont val="宋体"/>
        <charset val="134"/>
      </rPr>
      <t>归属于母公司所有者权益合计</t>
    </r>
  </si>
  <si>
    <t>82</t>
  </si>
  <si>
    <t xml:space="preserve">    其他非流动资产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</si>
  <si>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少数股东权益</t>
    </r>
  </si>
  <si>
    <t>83</t>
  </si>
  <si>
    <t>非流动资产合计</t>
  </si>
  <si>
    <r>
      <rPr>
        <sz val="10"/>
        <rFont val="宋体"/>
        <charset val="134"/>
      </rPr>
      <t>所有者权益合计</t>
    </r>
  </si>
  <si>
    <t>84</t>
  </si>
  <si>
    <t>资    产    总    计</t>
  </si>
  <si>
    <r>
      <rPr>
        <sz val="10"/>
        <rFont val="宋体"/>
        <charset val="134"/>
      </rPr>
      <t>负债和所有者权益总计</t>
    </r>
  </si>
  <si>
    <t>85</t>
  </si>
  <si>
    <t>企业基本情况表</t>
  </si>
  <si>
    <t>编制单位：杭州中惠医疗器械有限公司　　　                                            　2018年12月31日　                                            　　　　　　　　金额单位：元</t>
  </si>
  <si>
    <t>项　　　　目</t>
  </si>
  <si>
    <t>金额</t>
  </si>
  <si>
    <t>一、户数情况(户)：</t>
  </si>
  <si>
    <t>六、年度决算中已披露的不良资产及潜亏挂账</t>
  </si>
  <si>
    <t>（一）总公司所属全部子公司户数</t>
  </si>
  <si>
    <t>(一)资产损失净额</t>
  </si>
  <si>
    <t>其中：二级</t>
  </si>
  <si>
    <t>1、流动资产盘亏</t>
  </si>
  <si>
    <t xml:space="preserve">      三级</t>
  </si>
  <si>
    <t>2、流动资产损失</t>
  </si>
  <si>
    <t xml:space="preserve">     三级以下</t>
  </si>
  <si>
    <t>4-1</t>
  </si>
  <si>
    <t>3、流动资产盘盈</t>
  </si>
  <si>
    <t>(二)开展清产核资企业户数</t>
  </si>
  <si>
    <t>4、固定资产盘亏</t>
  </si>
  <si>
    <t>5、固定资产毁损、报废</t>
  </si>
  <si>
    <t>6、固定资产盘盈</t>
  </si>
  <si>
    <t>7-1</t>
  </si>
  <si>
    <t>(二)其他不良资产</t>
  </si>
  <si>
    <t>(三)未开展清产核资企业户数</t>
  </si>
  <si>
    <t>1、三年以上应收(预付)款项</t>
  </si>
  <si>
    <t>2、长期积压存货</t>
  </si>
  <si>
    <t xml:space="preserve">3、不良长期投资 </t>
  </si>
  <si>
    <t>(三)潜亏挂账</t>
  </si>
  <si>
    <t>(四)已资不抵债企业户数</t>
  </si>
  <si>
    <t>其中：政策性影响的潜亏挂账</t>
  </si>
  <si>
    <t>(五)已歇业、停产企业户数</t>
  </si>
  <si>
    <t>(四)经营亏损挂账</t>
  </si>
  <si>
    <t>(六)已进入破产程序企业户数</t>
  </si>
  <si>
    <t>(五)已消化处理损失挂账</t>
  </si>
  <si>
    <t>二、职工人数</t>
  </si>
  <si>
    <t>七、或有负债</t>
  </si>
  <si>
    <t>(一)从业人数</t>
  </si>
  <si>
    <t>其中：(一)已贴现商业承兑汇票形成的或有负债</t>
  </si>
  <si>
    <t>(二)职工人数</t>
  </si>
  <si>
    <t>(二)提供债务担保形成的或有负债</t>
  </si>
  <si>
    <t>其中：在岗职工人数</t>
  </si>
  <si>
    <t>1、为集团内单位提供担保形成的或有负债</t>
  </si>
  <si>
    <t>三、固定资产折旧变动情况</t>
  </si>
  <si>
    <t>2、为集团外单位提供担保形成的或有负债</t>
  </si>
  <si>
    <t>(一)年初余额</t>
  </si>
  <si>
    <t>(三)未决诉讼和仲裁形成的或有负债</t>
  </si>
  <si>
    <t>(二)年初至清产核资基准日增加额</t>
  </si>
  <si>
    <t>八、已抵押资产</t>
  </si>
  <si>
    <t>(三)年初至清产核资基准日减少额</t>
  </si>
  <si>
    <t>其中：逾期抵押资产</t>
  </si>
  <si>
    <t>(四)清产核资基准日余额</t>
  </si>
  <si>
    <t>九、超支挂账情况</t>
  </si>
  <si>
    <t>四、预提固定资产大修理费用增减变动情况</t>
  </si>
  <si>
    <t>(一)应付工资超支挂账</t>
  </si>
  <si>
    <t>(二)应付福利费超支挂账</t>
  </si>
  <si>
    <t>(三)应付税金超支挂账</t>
  </si>
  <si>
    <t>(四)其他超支挂账</t>
  </si>
  <si>
    <t>五、未还款情况</t>
  </si>
  <si>
    <t>十、欠发欠缴情况</t>
  </si>
  <si>
    <t>(一)清查出的逾期借款本息</t>
  </si>
  <si>
    <t>(一)欠发职工工资额</t>
  </si>
  <si>
    <t>其中：本金</t>
  </si>
  <si>
    <t>(二)欠缴职工养老保险额</t>
  </si>
  <si>
    <t>(二)清查出的无法付出的应付款项</t>
  </si>
  <si>
    <t>(三)欠缴职工基本医疗保险额</t>
  </si>
  <si>
    <t>其中：三年以上无法付出的应付款项</t>
  </si>
  <si>
    <t>(四)欠缴职工失业保险额</t>
  </si>
  <si>
    <t>企业基本情况表(续表)</t>
  </si>
  <si>
    <t>数量</t>
  </si>
  <si>
    <t>十一、资产总额按资产属性划分情况</t>
  </si>
  <si>
    <t>1、担保笔数</t>
  </si>
  <si>
    <t>（一）按资产是否参与生产经营划分：</t>
  </si>
  <si>
    <t>2、担保金额</t>
  </si>
  <si>
    <t xml:space="preserve">      1、经营性资产</t>
  </si>
  <si>
    <t>3、逾期未偿还的担保金额</t>
  </si>
  <si>
    <t xml:space="preserve">      2、非经营性资产</t>
  </si>
  <si>
    <t>十四、土地资产基本情况</t>
  </si>
  <si>
    <t>(二)按资产在企业中所承担的任务划分</t>
  </si>
  <si>
    <t>(一)按土地资产入账情况分</t>
  </si>
  <si>
    <t xml:space="preserve">     1、主业资产</t>
  </si>
  <si>
    <t>1、固定资产中土地资产</t>
  </si>
  <si>
    <t xml:space="preserve">     2、辅业资产</t>
  </si>
  <si>
    <t>2、无形资产中土地资产</t>
  </si>
  <si>
    <t>十二、基准日剥离和提留资产余额</t>
  </si>
  <si>
    <t>3、存货中土地资产</t>
  </si>
  <si>
    <t>(一)剥离资产(剥离后代管资产)</t>
  </si>
  <si>
    <t>4、在建工程在土地资产</t>
  </si>
  <si>
    <t xml:space="preserve">    1、剥离的非经营性资产</t>
  </si>
  <si>
    <t>5、其他土地资产(包括未入账)</t>
  </si>
  <si>
    <t xml:space="preserve">     2、剥离的其他资产</t>
  </si>
  <si>
    <t>(二)按土地资产取得方式分：</t>
  </si>
  <si>
    <t>(二)提留资产</t>
  </si>
  <si>
    <t>1、行政划拨取得</t>
  </si>
  <si>
    <t xml:space="preserve">    1、提留的职工安置费</t>
  </si>
  <si>
    <t>2、受让取得</t>
  </si>
  <si>
    <t>2、提留的社会统筹费</t>
  </si>
  <si>
    <t>3、作价投入或者入股取得</t>
  </si>
  <si>
    <t>3、离退休人员统筹以外的费用</t>
  </si>
  <si>
    <t>4、租赁取得</t>
  </si>
  <si>
    <t>4、内退人员生活费用等</t>
  </si>
  <si>
    <t>5、其他方式取得</t>
  </si>
  <si>
    <t>5、其他</t>
  </si>
  <si>
    <t>十五、房屋建筑物基本情况</t>
  </si>
  <si>
    <t>十三、企业提供担保情况</t>
  </si>
  <si>
    <t>1、生产经营用房</t>
  </si>
  <si>
    <t>(一)对集团内部提供担保情况</t>
  </si>
  <si>
    <t>2、出租房</t>
  </si>
  <si>
    <t>3、职工生活用房</t>
  </si>
  <si>
    <t>4、商品房</t>
  </si>
  <si>
    <t>5、其他房屋建筑物</t>
  </si>
  <si>
    <t>(二)对集团外部提供担保情况</t>
  </si>
  <si>
    <t>资  金  核  实  申  报  表</t>
  </si>
  <si>
    <t>2018年12月31日</t>
  </si>
  <si>
    <t>企业申报净损失数</t>
  </si>
  <si>
    <t>中介审核净损失数</t>
  </si>
  <si>
    <t>列损益</t>
  </si>
  <si>
    <t>核权益</t>
  </si>
  <si>
    <t>一、流动资产合计</t>
  </si>
  <si>
    <t>六、流动负债</t>
  </si>
  <si>
    <t>七、长期负债</t>
  </si>
  <si>
    <t>负债总计</t>
  </si>
  <si>
    <t>*少数股东权益</t>
  </si>
  <si>
    <t>八、实收资本</t>
  </si>
  <si>
    <t>国家资本</t>
  </si>
  <si>
    <t>集体资本</t>
  </si>
  <si>
    <t>法人资本：</t>
  </si>
  <si>
    <t xml:space="preserve">    二、长期投资</t>
  </si>
  <si>
    <t>其中：国有法人资本</t>
  </si>
  <si>
    <t>*合并价差</t>
  </si>
  <si>
    <t>集团法人资本</t>
  </si>
  <si>
    <t>三、固定资产</t>
  </si>
  <si>
    <t>个人资本</t>
  </si>
  <si>
    <t xml:space="preserve">   其中： 固定资产原价</t>
  </si>
  <si>
    <t>外商资本</t>
  </si>
  <si>
    <t xml:space="preserve">               减：累计折旧</t>
  </si>
  <si>
    <t>九、资本公积</t>
  </si>
  <si>
    <t xml:space="preserve">               固定资产净值</t>
  </si>
  <si>
    <t>十、盈余公积</t>
  </si>
  <si>
    <t xml:space="preserve">               工程物资</t>
  </si>
  <si>
    <t>其中：法定盈余公积</t>
  </si>
  <si>
    <t xml:space="preserve">                在建工程</t>
  </si>
  <si>
    <t xml:space="preserve">   四、无形资产及递延资产</t>
  </si>
  <si>
    <t>十一、未确认的投资损失</t>
  </si>
  <si>
    <t>其中：土地使用权</t>
  </si>
  <si>
    <t>十二、未分配利润</t>
  </si>
  <si>
    <t>五、其他资产</t>
  </si>
  <si>
    <t>十三、外币报表折算差额</t>
  </si>
  <si>
    <t>递延所得说资产</t>
  </si>
  <si>
    <t>所有者权益总计</t>
  </si>
  <si>
    <t>负债及所有者权益合计</t>
  </si>
  <si>
    <t>表3</t>
  </si>
  <si>
    <r>
      <rPr>
        <sz val="10"/>
        <rFont val="Times New Roman"/>
        <charset val="0"/>
      </rPr>
      <t xml:space="preserve">                                 2007</t>
    </r>
    <r>
      <rPr>
        <sz val="10"/>
        <rFont val="宋体"/>
        <charset val="134"/>
      </rPr>
      <t>年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月</t>
    </r>
    <r>
      <rPr>
        <sz val="10"/>
        <rFont val="Times New Roman"/>
        <charset val="0"/>
      </rPr>
      <t>29日</t>
    </r>
  </si>
  <si>
    <r>
      <rPr>
        <sz val="10"/>
        <rFont val="Times New Roman"/>
        <charset val="0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0"/>
      </rPr>
      <t>31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</si>
  <si>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项</t>
    </r>
    <r>
      <rPr>
        <sz val="10"/>
        <rFont val="Times New Roman"/>
        <charset val="0"/>
      </rPr>
      <t xml:space="preserve">               </t>
    </r>
    <r>
      <rPr>
        <sz val="10"/>
        <rFont val="宋体"/>
        <charset val="134"/>
      </rPr>
      <t>目</t>
    </r>
  </si>
  <si>
    <t>清查确认数</t>
  </si>
  <si>
    <t xml:space="preserve">   货币资金----现金清查明细表</t>
  </si>
  <si>
    <r>
      <rPr>
        <sz val="10"/>
        <rFont val="宋体"/>
        <charset val="134"/>
      </rPr>
      <t>清查基准日：</t>
    </r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</t>
    </r>
  </si>
  <si>
    <t>资产占有单位名称：杭州中惠医疗器械有限公司</t>
  </si>
  <si>
    <t>序号</t>
  </si>
  <si>
    <t>科目及明细内容</t>
  </si>
  <si>
    <t>账面值</t>
  </si>
  <si>
    <t>调整数</t>
  </si>
  <si>
    <t>清查值</t>
  </si>
  <si>
    <t xml:space="preserve">备              注 </t>
  </si>
  <si>
    <t>现    金</t>
  </si>
  <si>
    <t>本  页  小  计</t>
  </si>
  <si>
    <t>合        计</t>
  </si>
  <si>
    <t>货币资金----银行存款清查明细表</t>
  </si>
  <si>
    <t>开户银行及账号</t>
  </si>
  <si>
    <t xml:space="preserve">备      注 </t>
  </si>
  <si>
    <t>中国建设银行股份有限公司33001616335053009753</t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</si>
  <si>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页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小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</si>
  <si>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计</t>
    </r>
  </si>
  <si>
    <t>货币资金----其他货币资金清查明细表</t>
  </si>
  <si>
    <t>业务内容</t>
  </si>
  <si>
    <t>预付账款清查明细表</t>
  </si>
  <si>
    <t>户名（结算对象）</t>
  </si>
  <si>
    <t>账龄</t>
  </si>
  <si>
    <t>增值额</t>
  </si>
  <si>
    <t>江西省泰华贸易有限公司</t>
  </si>
  <si>
    <t>货款</t>
  </si>
  <si>
    <t>1年以内</t>
  </si>
  <si>
    <t>威海世创医疗有限公司</t>
  </si>
  <si>
    <t>1-2年</t>
  </si>
  <si>
    <t>杭州佰伽一（谐康）有限公司</t>
  </si>
  <si>
    <t>3年以上</t>
  </si>
  <si>
    <t>福州倍瑞有限公司</t>
  </si>
  <si>
    <t>2-3年</t>
  </si>
  <si>
    <t>东方医用仪器有限公司</t>
  </si>
  <si>
    <t>杭州康标有限公司</t>
  </si>
  <si>
    <t>杭州立创生物有限公司</t>
  </si>
  <si>
    <t>杭州宏泰有限公司</t>
  </si>
  <si>
    <t>杭州耐秋贸易有限公司</t>
  </si>
  <si>
    <t>杭州联华拱墅超市</t>
  </si>
  <si>
    <t>杭州康爵贸易有限公司</t>
  </si>
  <si>
    <t>宁波菲特有限公司</t>
  </si>
  <si>
    <t>烟台迪康医疗器械有限公司</t>
  </si>
  <si>
    <t>杭州华硅科技有限公司</t>
  </si>
  <si>
    <t>杭州宏祐贸易有限公司</t>
  </si>
  <si>
    <t>杭州世纪联华地（庆春店）</t>
  </si>
  <si>
    <t>杭州湘龙医疗有限公司</t>
  </si>
  <si>
    <t>杭州准星贸易有限公司</t>
  </si>
  <si>
    <t>杭州泰迪有限公司</t>
  </si>
  <si>
    <t>杭州谐康有限公司</t>
  </si>
  <si>
    <t>杭州夏伊有限公司</t>
  </si>
  <si>
    <t>**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</si>
  <si>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计</t>
    </r>
  </si>
  <si>
    <t>坏账准备清查明细表</t>
  </si>
  <si>
    <t>清查基准日：2018年12月31日</t>
  </si>
  <si>
    <t>账龄(年)</t>
  </si>
  <si>
    <t>备注</t>
  </si>
  <si>
    <t xml:space="preserve"> </t>
  </si>
  <si>
    <t>其他应收款清查明细表</t>
  </si>
  <si>
    <t xml:space="preserve">账龄  </t>
  </si>
  <si>
    <t>省中医院</t>
  </si>
  <si>
    <t>消毒片款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</si>
  <si>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年以内</t>
    </r>
  </si>
  <si>
    <t>代扣个人养老保险</t>
  </si>
  <si>
    <t>应收暂付款</t>
  </si>
  <si>
    <t>公积金</t>
  </si>
  <si>
    <t>个税</t>
  </si>
  <si>
    <t>医院一卡通</t>
  </si>
  <si>
    <r>
      <rPr>
        <sz val="10"/>
        <color rgb="FF000000"/>
        <rFont val="Times New Roman"/>
        <charset val="134"/>
      </rPr>
      <t>19</t>
    </r>
    <r>
      <rPr>
        <sz val="10"/>
        <color rgb="FF000000"/>
        <rFont val="宋体"/>
        <charset val="134"/>
      </rPr>
      <t>年已收回</t>
    </r>
  </si>
  <si>
    <r>
      <rPr>
        <sz val="10"/>
        <rFont val="宋体"/>
        <charset val="134"/>
      </rPr>
      <t>本页小计</t>
    </r>
  </si>
  <si>
    <t>存货清查汇总表</t>
  </si>
  <si>
    <t>编号</t>
  </si>
  <si>
    <t>项     目</t>
  </si>
  <si>
    <t>附明细表页数</t>
  </si>
  <si>
    <t>库存商品</t>
  </si>
  <si>
    <t>合    计</t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</si>
  <si>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存货</t>
    </r>
    <r>
      <rPr>
        <sz val="18"/>
        <rFont val="Times New Roman"/>
        <charset val="134"/>
      </rPr>
      <t>----</t>
    </r>
    <r>
      <rPr>
        <sz val="18"/>
        <rFont val="宋体"/>
        <charset val="134"/>
      </rPr>
      <t>库存商品清查明细表</t>
    </r>
  </si>
  <si>
    <r>
      <rPr>
        <sz val="10"/>
        <rFont val="宋体"/>
        <charset val="134"/>
      </rPr>
      <t>金额单位：人民币元</t>
    </r>
  </si>
  <si>
    <r>
      <rPr>
        <sz val="10"/>
        <color indexed="8"/>
        <rFont val="宋体"/>
        <charset val="134"/>
      </rPr>
      <t>序号</t>
    </r>
  </si>
  <si>
    <r>
      <rPr>
        <sz val="10"/>
        <rFont val="宋体"/>
        <charset val="134"/>
      </rPr>
      <t>名</t>
    </r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称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</si>
  <si>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</si>
  <si>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账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面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值</t>
    </r>
  </si>
  <si>
    <r>
      <rPr>
        <sz val="10"/>
        <rFont val="宋体"/>
        <charset val="134"/>
      </rPr>
      <t>清查数</t>
    </r>
  </si>
  <si>
    <r>
      <rPr>
        <sz val="10"/>
        <rFont val="宋体"/>
        <charset val="134"/>
      </rPr>
      <t>备注</t>
    </r>
  </si>
  <si>
    <r>
      <rPr>
        <sz val="10"/>
        <rFont val="宋体"/>
        <charset val="134"/>
      </rPr>
      <t>数量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</si>
  <si>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</si>
  <si>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</si>
  <si>
    <t>舒安康床垫</t>
  </si>
  <si>
    <t>38小糊涂仙 半斤</t>
  </si>
  <si>
    <t>细胞保存液（XBBC-02)</t>
  </si>
  <si>
    <t>38小糊涂仙 1斤</t>
  </si>
  <si>
    <t>镜盒</t>
  </si>
  <si>
    <t>29五粮液</t>
  </si>
  <si>
    <t>眼镜布</t>
  </si>
  <si>
    <t>39五粮液</t>
  </si>
  <si>
    <t>长嘴剪刀</t>
  </si>
  <si>
    <t>53五粮液</t>
  </si>
  <si>
    <t>刨子</t>
  </si>
  <si>
    <t>38茅台</t>
  </si>
  <si>
    <t>信封</t>
  </si>
  <si>
    <t>52小酒仙</t>
  </si>
  <si>
    <t>PICC防水护套</t>
  </si>
  <si>
    <t>水井坊</t>
  </si>
  <si>
    <t>定制红色皮颈套</t>
  </si>
  <si>
    <t>精品伊力36度半斤</t>
  </si>
  <si>
    <t>手部固定带（约束手套）</t>
  </si>
  <si>
    <t>伊力特五年陈</t>
  </si>
  <si>
    <t>白浴巾（沈升）</t>
  </si>
  <si>
    <t>38度小酒仙</t>
  </si>
  <si>
    <t>吉豆全棉内衣（男/女）</t>
  </si>
  <si>
    <t>38度稻花香半斤</t>
  </si>
  <si>
    <t>加宽腰围</t>
  </si>
  <si>
    <t>芝华威士忌</t>
  </si>
  <si>
    <t>新天干红</t>
  </si>
  <si>
    <t>踝关节固定带</t>
  </si>
  <si>
    <t>女儿红</t>
  </si>
  <si>
    <t>方巾（沈升）</t>
  </si>
  <si>
    <t>弹力绷带（头部用）</t>
  </si>
  <si>
    <t>记忆棉伸膝压垫套装</t>
  </si>
  <si>
    <t>泡泡方巾</t>
  </si>
  <si>
    <t>泡泡童巾</t>
  </si>
  <si>
    <t>医用检查垫-中中单</t>
  </si>
  <si>
    <t>医用检查垫（大中单）150*80</t>
  </si>
  <si>
    <t>小香袋</t>
  </si>
  <si>
    <t>耳温套</t>
  </si>
  <si>
    <t>国产吸棒</t>
  </si>
  <si>
    <t>垃圾袋</t>
  </si>
  <si>
    <t>冰袋内三只</t>
  </si>
  <si>
    <t>冰袋内二只</t>
  </si>
  <si>
    <t>中药袋</t>
  </si>
  <si>
    <t>一次性奶瓶</t>
  </si>
  <si>
    <t>眼罩（手套、脚套）</t>
  </si>
  <si>
    <t>棉鞋</t>
  </si>
  <si>
    <t>蓝月亮洗衣液</t>
  </si>
  <si>
    <t>水垫</t>
  </si>
  <si>
    <t>花王尿不湿</t>
  </si>
  <si>
    <t>男/女棉拖鞋</t>
  </si>
  <si>
    <t>红纸包</t>
  </si>
  <si>
    <t>三角形垫</t>
  </si>
  <si>
    <t>棉签</t>
  </si>
  <si>
    <t>1000ml塑料量杯</t>
  </si>
  <si>
    <t>痰盂</t>
  </si>
  <si>
    <t>肢体约束带</t>
  </si>
  <si>
    <t>小中单</t>
  </si>
  <si>
    <t>铁衣架</t>
  </si>
  <si>
    <t>手提袋（70卡通）</t>
  </si>
  <si>
    <t>多头腹带</t>
  </si>
  <si>
    <t>神州霞雨伞</t>
  </si>
  <si>
    <t>垃圾桶</t>
  </si>
  <si>
    <t>灭菌棉球25g</t>
  </si>
  <si>
    <t>松紧口罩</t>
  </si>
  <si>
    <t>丁字鞋（木板鞋）</t>
  </si>
  <si>
    <t>脚圈</t>
  </si>
  <si>
    <t>男/女防滑凉拖鞋</t>
  </si>
  <si>
    <t>抬高垫</t>
  </si>
  <si>
    <t>350g蓝色便盆</t>
  </si>
  <si>
    <t>800ml女用尿壶</t>
  </si>
  <si>
    <t>1100ml男用尿壶</t>
  </si>
  <si>
    <t>1700ml接尿器</t>
  </si>
  <si>
    <t>R形垫</t>
  </si>
  <si>
    <t>梯形垫</t>
  </si>
  <si>
    <t>打火机</t>
  </si>
  <si>
    <t>塑料折凳</t>
  </si>
  <si>
    <t>棉被</t>
  </si>
  <si>
    <t>男用24小时集尿器</t>
  </si>
  <si>
    <t>儿童输液板</t>
  </si>
  <si>
    <t>吉利威锋剃须刀</t>
  </si>
  <si>
    <t>维达超韧4层纸手帕（无香）</t>
  </si>
  <si>
    <t>玉泽身体乳（新）</t>
  </si>
  <si>
    <t>玉泽精华乳</t>
  </si>
  <si>
    <t>船牌透明皂</t>
  </si>
  <si>
    <t>张小泉剪刀 红</t>
  </si>
  <si>
    <t>张小泉折刀（水果刀）</t>
  </si>
  <si>
    <t>张小泉指甲钳</t>
  </si>
  <si>
    <t>佳洁士草本水晶牙膏</t>
  </si>
  <si>
    <t>护舒宝（夜用）</t>
  </si>
  <si>
    <t>护舒宝护垫</t>
  </si>
  <si>
    <t>洗发水-精油去屑</t>
  </si>
  <si>
    <t>舒肤佳沐浴露（纯白清香）</t>
  </si>
  <si>
    <t>护舒宝绵柔日用</t>
  </si>
  <si>
    <t>护舒宝绵柔夜用</t>
  </si>
  <si>
    <t>飘柔洗发水-垂顺亮泽</t>
  </si>
  <si>
    <t>舒肤佳香皂（新）</t>
  </si>
  <si>
    <t>小袋装海飞丝洗发水</t>
  </si>
  <si>
    <t>洗发水-净爽去屑</t>
  </si>
  <si>
    <t>高露洁牙刷</t>
  </si>
  <si>
    <t>86</t>
  </si>
  <si>
    <t>PM2.5口罩</t>
  </si>
  <si>
    <t>87</t>
  </si>
  <si>
    <t>青蛙牙刷</t>
  </si>
  <si>
    <t>88</t>
  </si>
  <si>
    <t>白香皂</t>
  </si>
  <si>
    <t>89</t>
  </si>
  <si>
    <t>电池七号</t>
  </si>
  <si>
    <t>90</t>
  </si>
  <si>
    <t>天堂伞</t>
  </si>
  <si>
    <t>91</t>
  </si>
  <si>
    <t>干洗洁肤液</t>
  </si>
  <si>
    <t>92</t>
  </si>
  <si>
    <t>包大人经济型纸尿裤（M）</t>
  </si>
  <si>
    <t>93</t>
  </si>
  <si>
    <t>包大人经济型纸尿裤（L）</t>
  </si>
  <si>
    <t>94</t>
  </si>
  <si>
    <t>邦迪弹性创可贴</t>
  </si>
  <si>
    <t>95</t>
  </si>
  <si>
    <t>东方丽君育发液</t>
  </si>
  <si>
    <t>96</t>
  </si>
  <si>
    <t>超强高露洁</t>
  </si>
  <si>
    <t>97</t>
  </si>
  <si>
    <t>高露洁草本牙膏（90g)</t>
  </si>
  <si>
    <t>98</t>
  </si>
  <si>
    <t>热水袋（绒）</t>
  </si>
  <si>
    <t>99</t>
  </si>
  <si>
    <t>嫦娥奔月面巾纸（彩色）</t>
  </si>
  <si>
    <t>100</t>
  </si>
  <si>
    <t>嫦娥奔月餐巾纸（白色）</t>
  </si>
  <si>
    <t>101</t>
  </si>
  <si>
    <t>清风手帕纸</t>
  </si>
  <si>
    <t>102</t>
  </si>
  <si>
    <t>原木抽纸（清风）</t>
  </si>
  <si>
    <t>103</t>
  </si>
  <si>
    <t>婴幼儿退热贴</t>
  </si>
  <si>
    <t>104</t>
  </si>
  <si>
    <t>马桶垫（5片）</t>
  </si>
  <si>
    <t>105</t>
  </si>
  <si>
    <t>星星婴儿柔棉湿巾（润肤）</t>
  </si>
  <si>
    <t>106</t>
  </si>
  <si>
    <t>星星婴儿柔棉湿巾（清爽）</t>
  </si>
  <si>
    <t>107</t>
  </si>
  <si>
    <t>橡胶手套</t>
  </si>
  <si>
    <t>108</t>
  </si>
  <si>
    <t>修复因子(大) 雅莎尔</t>
  </si>
  <si>
    <t>109</t>
  </si>
  <si>
    <t>倾城之恋筷子</t>
  </si>
  <si>
    <t>110</t>
  </si>
  <si>
    <t>竹衣架</t>
  </si>
  <si>
    <t>111</t>
  </si>
  <si>
    <t>擦擦净碘伏棉球</t>
  </si>
  <si>
    <t>112</t>
  </si>
  <si>
    <t>红苹果宝宝爽</t>
  </si>
  <si>
    <t>113</t>
  </si>
  <si>
    <t>食物保鲜万用袋</t>
  </si>
  <si>
    <t>114</t>
  </si>
  <si>
    <t>微波炉碗</t>
  </si>
  <si>
    <t>115</t>
  </si>
  <si>
    <t>新越然创伤修复凝胶</t>
  </si>
  <si>
    <t>116</t>
  </si>
  <si>
    <t>豫可舒生物抗菌液</t>
  </si>
  <si>
    <t>117</t>
  </si>
  <si>
    <t>118</t>
  </si>
  <si>
    <t>新越然创伤抗菌液</t>
  </si>
  <si>
    <t>119</t>
  </si>
  <si>
    <t>板刷</t>
  </si>
  <si>
    <t>120</t>
  </si>
  <si>
    <t>棉棒</t>
  </si>
  <si>
    <t>121</t>
  </si>
  <si>
    <t>纸杯</t>
  </si>
  <si>
    <t>122</t>
  </si>
  <si>
    <t>牙签瓶装</t>
  </si>
  <si>
    <t>123</t>
  </si>
  <si>
    <t>女袜</t>
  </si>
  <si>
    <t>124</t>
  </si>
  <si>
    <t>女内裤</t>
  </si>
  <si>
    <t>125</t>
  </si>
  <si>
    <t>信笺纸</t>
  </si>
  <si>
    <t>126</t>
  </si>
  <si>
    <t>中性笔</t>
  </si>
  <si>
    <t>127</t>
  </si>
  <si>
    <t>华亚真空休闲杯（HX-580-5)</t>
  </si>
  <si>
    <t>128</t>
  </si>
  <si>
    <t>传化洗衣粉</t>
  </si>
  <si>
    <t>129</t>
  </si>
  <si>
    <t>传化洗洁精</t>
  </si>
  <si>
    <t>130</t>
  </si>
  <si>
    <t>沁佳*宝宝肤康乐</t>
  </si>
  <si>
    <t>131</t>
  </si>
  <si>
    <t>沁佳*宝宝益肤膏</t>
  </si>
  <si>
    <t>132</t>
  </si>
  <si>
    <t>妇孕安抑菌洗液</t>
  </si>
  <si>
    <t>133</t>
  </si>
  <si>
    <t>134</t>
  </si>
  <si>
    <t>苏菲弹力贴身超熟睡350（夜用）</t>
  </si>
  <si>
    <t>135</t>
  </si>
  <si>
    <t>陶瓷口杯</t>
  </si>
  <si>
    <t>136</t>
  </si>
  <si>
    <t>男式内裤</t>
  </si>
  <si>
    <t>137</t>
  </si>
  <si>
    <t>小脸盆</t>
  </si>
  <si>
    <t>138</t>
  </si>
  <si>
    <t>白吸管</t>
  </si>
  <si>
    <t>139</t>
  </si>
  <si>
    <t>一次性胎心监护带</t>
  </si>
  <si>
    <t>140</t>
  </si>
  <si>
    <t>伊珊左旋维他命C精华液</t>
  </si>
  <si>
    <t>141</t>
  </si>
  <si>
    <t>洗碗布</t>
  </si>
  <si>
    <t>142</t>
  </si>
  <si>
    <t>口杯</t>
  </si>
  <si>
    <t>143</t>
  </si>
  <si>
    <t>养生壶  4L</t>
  </si>
  <si>
    <t>144</t>
  </si>
  <si>
    <t>福临壶  3.0L</t>
  </si>
  <si>
    <t>145</t>
  </si>
  <si>
    <t>大毛巾（沈升）</t>
  </si>
  <si>
    <t>146</t>
  </si>
  <si>
    <t>大脸盆</t>
  </si>
  <si>
    <t>147</t>
  </si>
  <si>
    <t>保鲜膜</t>
  </si>
  <si>
    <t>148</t>
  </si>
  <si>
    <t>塑料袋（大）</t>
  </si>
  <si>
    <t>149</t>
  </si>
  <si>
    <t>泽芙雪积雪草修复霜</t>
  </si>
  <si>
    <t>150</t>
  </si>
  <si>
    <t>泽芙雪乳酸铵角质修复乳</t>
  </si>
  <si>
    <t>151</t>
  </si>
  <si>
    <t>泽芙雪传明酸精华霜</t>
  </si>
  <si>
    <t>152</t>
  </si>
  <si>
    <t>热水瓶</t>
  </si>
  <si>
    <t>153</t>
  </si>
  <si>
    <t>154</t>
  </si>
  <si>
    <t>小黑伞</t>
  </si>
  <si>
    <t>155</t>
  </si>
  <si>
    <t>添宁全效防漏成人纸尿片10片M-L</t>
  </si>
  <si>
    <t>156</t>
  </si>
  <si>
    <t>添宁护理垫5片基本型60*90</t>
  </si>
  <si>
    <t>157</t>
  </si>
  <si>
    <t>百能抗菌洗手液</t>
  </si>
  <si>
    <t>158</t>
  </si>
  <si>
    <t>善佰利2%葡萄糖酸氯已定术前沐浴液</t>
  </si>
  <si>
    <t>159</t>
  </si>
  <si>
    <t>林之语 屏障修护沐浴乳</t>
  </si>
  <si>
    <t>160</t>
  </si>
  <si>
    <t>林之语 屏障修护保湿露</t>
  </si>
  <si>
    <t>161</t>
  </si>
  <si>
    <t>林之语 屏障修护洁面乳</t>
  </si>
  <si>
    <t>162</t>
  </si>
  <si>
    <t>腰椎固定带IV 方祥 S号</t>
  </si>
  <si>
    <t>163</t>
  </si>
  <si>
    <t>腰椎固定带IV 方祥 M号</t>
  </si>
  <si>
    <t>164</t>
  </si>
  <si>
    <t>腰椎固定带IV 方祥 L号</t>
  </si>
  <si>
    <t>165</t>
  </si>
  <si>
    <t>腰椎固定带IV 方祥 XL号</t>
  </si>
  <si>
    <t>166</t>
  </si>
  <si>
    <t>167</t>
  </si>
  <si>
    <t>乐亿多保鲜盒</t>
  </si>
  <si>
    <t>168</t>
  </si>
  <si>
    <t>圣爱天使（20抽）</t>
  </si>
  <si>
    <t>169</t>
  </si>
  <si>
    <t>俪韵多效修护冰晶</t>
  </si>
  <si>
    <t>170</t>
  </si>
  <si>
    <t>术泰复-皮肤修护凝胶</t>
  </si>
  <si>
    <t>171</t>
  </si>
  <si>
    <t>女式纯棉内裤</t>
  </si>
  <si>
    <t>172</t>
  </si>
  <si>
    <t>钢勺子</t>
  </si>
  <si>
    <t>173</t>
  </si>
  <si>
    <t>雪肌亮肤精华液</t>
  </si>
  <si>
    <t>174</t>
  </si>
  <si>
    <t>盆底肌肉治疗头（理疗电极、润滑剂）</t>
  </si>
  <si>
    <t>175</t>
  </si>
  <si>
    <t>洗必泰卫生湿巾（伽玛）</t>
  </si>
  <si>
    <t>176</t>
  </si>
  <si>
    <t>通用湿巾</t>
  </si>
  <si>
    <t>177</t>
  </si>
  <si>
    <t>男袜（竹纤维）</t>
  </si>
  <si>
    <t>178</t>
  </si>
  <si>
    <t>弹性绷带</t>
  </si>
  <si>
    <t>179</t>
  </si>
  <si>
    <t>域发款冬去屑止痒洗发露</t>
  </si>
  <si>
    <t>180</t>
  </si>
  <si>
    <t>域发头皮营养液</t>
  </si>
  <si>
    <t>181</t>
  </si>
  <si>
    <t>域发白柳皮控油平衡洗发露</t>
  </si>
  <si>
    <t>182</t>
  </si>
  <si>
    <t>卓氏消毒湿巾</t>
  </si>
  <si>
    <t>183</t>
  </si>
  <si>
    <t>采植轩诺发康嘉韵育发液</t>
  </si>
  <si>
    <t>184</t>
  </si>
  <si>
    <t>采植轩多效修护精华乳</t>
  </si>
  <si>
    <t>185</t>
  </si>
  <si>
    <t>采植轩清痘修护凝胶（新）</t>
  </si>
  <si>
    <t>186</t>
  </si>
  <si>
    <t>采植轩舒敏修护保湿喷雾</t>
  </si>
  <si>
    <t>187</t>
  </si>
  <si>
    <t>喜美恩保湿舒缓洁面乳</t>
  </si>
  <si>
    <t>188</t>
  </si>
  <si>
    <t>喜美恩舒缓修护浓缩原液</t>
  </si>
  <si>
    <t>189</t>
  </si>
  <si>
    <t>喜美恩 舒缓保湿特护乳 15g</t>
  </si>
  <si>
    <t>190</t>
  </si>
  <si>
    <t>喜美恩 舒缓保湿特护乳 50g</t>
  </si>
  <si>
    <t>191</t>
  </si>
  <si>
    <t>喜美恩 舒缓保湿洁面乳 80g</t>
  </si>
  <si>
    <t>192</t>
  </si>
  <si>
    <t>伊珊肌肤修护精华液</t>
  </si>
  <si>
    <t>193</t>
  </si>
  <si>
    <t>吉兰 漱口水</t>
  </si>
  <si>
    <t>194</t>
  </si>
  <si>
    <t>耐高压输液港型中心静脉导管及附件</t>
  </si>
  <si>
    <t>195</t>
  </si>
  <si>
    <t>196</t>
  </si>
  <si>
    <t>一次性使用白细胞过滤输血器材 （血小板）</t>
  </si>
  <si>
    <t>197</t>
  </si>
  <si>
    <t>198</t>
  </si>
  <si>
    <t>一次性使用白细胞过滤输血器材（红细胞）</t>
  </si>
  <si>
    <t>199</t>
  </si>
  <si>
    <t>200</t>
  </si>
  <si>
    <t>医用导管夹</t>
  </si>
  <si>
    <t>201</t>
  </si>
  <si>
    <t>202</t>
  </si>
  <si>
    <t>手术衣</t>
  </si>
  <si>
    <t>203</t>
  </si>
  <si>
    <t>204</t>
  </si>
  <si>
    <t>薄膜脚套</t>
  </si>
  <si>
    <t>205</t>
  </si>
  <si>
    <t>思维束腰带</t>
  </si>
  <si>
    <t>206</t>
  </si>
  <si>
    <t>方祥腰椎牵引器</t>
  </si>
  <si>
    <t>207</t>
  </si>
  <si>
    <t>方祥颈椎牵引器</t>
  </si>
  <si>
    <t>208</t>
  </si>
  <si>
    <t>一次性使用灌肠包</t>
  </si>
  <si>
    <t>209</t>
  </si>
  <si>
    <t>高强度外科胶带</t>
  </si>
  <si>
    <t>210</t>
  </si>
  <si>
    <t>港式前臂吊带</t>
  </si>
  <si>
    <t>211</t>
  </si>
  <si>
    <t>优力抒弹力绷带</t>
  </si>
  <si>
    <t>212</t>
  </si>
  <si>
    <t>213</t>
  </si>
  <si>
    <t>合成可吸收性外科缝线（5个0）</t>
  </si>
  <si>
    <t>214</t>
  </si>
  <si>
    <t>一次性使用体腔热灌注治疗管道组件</t>
  </si>
  <si>
    <t>215</t>
  </si>
  <si>
    <t>射频针Z7/308</t>
  </si>
  <si>
    <t>216</t>
  </si>
  <si>
    <t>217</t>
  </si>
  <si>
    <t>射频针Z7/136</t>
  </si>
  <si>
    <t>218</t>
  </si>
  <si>
    <t>飞利浦呼吸机面罩管路</t>
  </si>
  <si>
    <t>219</t>
  </si>
  <si>
    <t>C型简易雾化器</t>
  </si>
  <si>
    <t>220</t>
  </si>
  <si>
    <t>无纺布肠镜裤</t>
  </si>
  <si>
    <t>221</t>
  </si>
  <si>
    <t>222</t>
  </si>
  <si>
    <t>清诺盐水鼻腔喷雾器专用溶液</t>
  </si>
  <si>
    <t>223</t>
  </si>
  <si>
    <t>224</t>
  </si>
  <si>
    <t>弹性绷带（肌肉胶贴布）</t>
  </si>
  <si>
    <t>225</t>
  </si>
  <si>
    <t>一次性人流裤</t>
  </si>
  <si>
    <t>226</t>
  </si>
  <si>
    <t>甲烷和氢呼气检测专用咬嘴</t>
  </si>
  <si>
    <t>227</t>
  </si>
  <si>
    <t>228</t>
  </si>
  <si>
    <t>海绵围领</t>
  </si>
  <si>
    <t>229</t>
  </si>
  <si>
    <t>230</t>
  </si>
  <si>
    <t>可调膝关节矫形固定器</t>
  </si>
  <si>
    <t>231</t>
  </si>
  <si>
    <t>特殊脐带夹</t>
  </si>
  <si>
    <t>232</t>
  </si>
  <si>
    <t>一次性内镜用软性导引套管</t>
  </si>
  <si>
    <t>233</t>
  </si>
  <si>
    <t>234</t>
  </si>
  <si>
    <t>针导引器</t>
  </si>
  <si>
    <t>235</t>
  </si>
  <si>
    <t>腕骨固定带</t>
  </si>
  <si>
    <t>236</t>
  </si>
  <si>
    <t>增强型小腿超踝固定带</t>
  </si>
  <si>
    <t>237</t>
  </si>
  <si>
    <t>238</t>
  </si>
  <si>
    <t>神经肌肉刺激器</t>
  </si>
  <si>
    <t>239</t>
  </si>
  <si>
    <t>水囊（奥林巴斯）</t>
  </si>
  <si>
    <t>240</t>
  </si>
  <si>
    <t>安多福0.5%PVP-I消毒液</t>
  </si>
  <si>
    <t>241</t>
  </si>
  <si>
    <t>医用冰帽</t>
  </si>
  <si>
    <t>242</t>
  </si>
  <si>
    <t>243</t>
  </si>
  <si>
    <t>伽奈维压力绷带（S\M\L\XXL)</t>
  </si>
  <si>
    <t>244</t>
  </si>
  <si>
    <t>245</t>
  </si>
  <si>
    <t>246</t>
  </si>
  <si>
    <t>247</t>
  </si>
  <si>
    <t>248</t>
  </si>
  <si>
    <t>249</t>
  </si>
  <si>
    <t>250</t>
  </si>
  <si>
    <t>251</t>
  </si>
  <si>
    <t>鼻塞BC2425</t>
  </si>
  <si>
    <t>252</t>
  </si>
  <si>
    <t>一次性呼吸管路RT329</t>
  </si>
  <si>
    <t>253</t>
  </si>
  <si>
    <t>一次性呼吸管路RT268</t>
  </si>
  <si>
    <t>254</t>
  </si>
  <si>
    <t>医用肛肠敷料（肛复康）</t>
  </si>
  <si>
    <t>255</t>
  </si>
  <si>
    <t>四脚拐杖</t>
  </si>
  <si>
    <t>256</t>
  </si>
  <si>
    <t>TED抗血栓压力带 膝长型M</t>
  </si>
  <si>
    <t>257</t>
  </si>
  <si>
    <t>258</t>
  </si>
  <si>
    <t>TED抗血栓压力带 膝长型L</t>
  </si>
  <si>
    <t>259</t>
  </si>
  <si>
    <t>高压氧舱用管路及其连接件</t>
  </si>
  <si>
    <t>260</t>
  </si>
  <si>
    <t>一次性使用吸痰管/A型</t>
  </si>
  <si>
    <t>261</t>
  </si>
  <si>
    <t>可吸收缝线（3个0）</t>
  </si>
  <si>
    <t>262</t>
  </si>
  <si>
    <t>263</t>
  </si>
  <si>
    <t>腰部固定带4型（S/M/L)</t>
  </si>
  <si>
    <t>264</t>
  </si>
  <si>
    <t>阴道电极 VET-A</t>
  </si>
  <si>
    <t>265</t>
  </si>
  <si>
    <t>盆底肌电生物反馈仪-阴道电极</t>
  </si>
  <si>
    <t>266</t>
  </si>
  <si>
    <t>267</t>
  </si>
  <si>
    <t>美国Covidien呼吸回路</t>
  </si>
  <si>
    <t>268</t>
  </si>
  <si>
    <t>层流罩</t>
  </si>
  <si>
    <t>269</t>
  </si>
  <si>
    <t>长方形电极片</t>
  </si>
  <si>
    <t>270</t>
  </si>
  <si>
    <t>肩关节固定器2型（均码）</t>
  </si>
  <si>
    <t>271</t>
  </si>
  <si>
    <t>弹性胶带5cmx5cm</t>
  </si>
  <si>
    <t>272</t>
  </si>
  <si>
    <t>273</t>
  </si>
  <si>
    <t>274</t>
  </si>
  <si>
    <t>植入式给药装置</t>
  </si>
  <si>
    <t>275</t>
  </si>
  <si>
    <t>276</t>
  </si>
  <si>
    <t>277</t>
  </si>
  <si>
    <t>高频手术电极-球形</t>
  </si>
  <si>
    <t>278</t>
  </si>
  <si>
    <t>高频手术电极-环形</t>
  </si>
  <si>
    <t>279</t>
  </si>
  <si>
    <t>一次性经济型小腿套</t>
  </si>
  <si>
    <t>280</t>
  </si>
  <si>
    <t>一次性使用内窥镜给药管</t>
  </si>
  <si>
    <t>281</t>
  </si>
  <si>
    <t>自热式隔物理疗贴（热可为）</t>
  </si>
  <si>
    <t>282</t>
  </si>
  <si>
    <t>液体敷料赛肤润</t>
  </si>
  <si>
    <t>283</t>
  </si>
  <si>
    <t>284</t>
  </si>
  <si>
    <t>285</t>
  </si>
  <si>
    <t>希诺宁成人型高渗海水溶液125ml</t>
  </si>
  <si>
    <t>286</t>
  </si>
  <si>
    <t>287</t>
  </si>
  <si>
    <t>288</t>
  </si>
  <si>
    <t>希诺宁儿童型高渗海水溶液100ml</t>
  </si>
  <si>
    <t>289</t>
  </si>
  <si>
    <t>290</t>
  </si>
  <si>
    <t>291</t>
  </si>
  <si>
    <t>希诺宁便携型高渗海水溶液30ml</t>
  </si>
  <si>
    <t>292</t>
  </si>
  <si>
    <t>293</t>
  </si>
  <si>
    <t>水胶体敷料康惠尔透明贴（5*7CN）</t>
  </si>
  <si>
    <t>294</t>
  </si>
  <si>
    <t>水胶体敷料10*10cm（大溃疡贴）</t>
  </si>
  <si>
    <t>295</t>
  </si>
  <si>
    <t>296</t>
  </si>
  <si>
    <t>水胶体敷料#3533康乐保（透明贴)</t>
  </si>
  <si>
    <t>297</t>
  </si>
  <si>
    <t>5985造口袋（康乐保）</t>
  </si>
  <si>
    <t>298</t>
  </si>
  <si>
    <t>299</t>
  </si>
  <si>
    <t>水胶体敷料4*6CM（小溃疡贴）</t>
  </si>
  <si>
    <t>300</t>
  </si>
  <si>
    <t>水凝胶敷料（康惠尔清创胶）</t>
  </si>
  <si>
    <t>301</t>
  </si>
  <si>
    <t>1697造口护理用品</t>
  </si>
  <si>
    <t>302</t>
  </si>
  <si>
    <t>泡沫敷料 （康乐保）#3420</t>
  </si>
  <si>
    <t>303</t>
  </si>
  <si>
    <t>304</t>
  </si>
  <si>
    <t>305</t>
  </si>
  <si>
    <t>防漏膏（康乐保）</t>
  </si>
  <si>
    <t>306</t>
  </si>
  <si>
    <t>天福牌医用牵引带（磁性护腰）</t>
  </si>
  <si>
    <t>307</t>
  </si>
  <si>
    <t>下肢牵引带</t>
  </si>
  <si>
    <t>308</t>
  </si>
  <si>
    <t>引流袋（医用体外引流袋）</t>
  </si>
  <si>
    <t>309</t>
  </si>
  <si>
    <t>310</t>
  </si>
  <si>
    <t>铝合金双拐杖(加厚）</t>
  </si>
  <si>
    <t>311</t>
  </si>
  <si>
    <t>312</t>
  </si>
  <si>
    <t>一次性电极导管防护套（肛肠）</t>
  </si>
  <si>
    <t>313</t>
  </si>
  <si>
    <t>鱼跃坐厕椅</t>
  </si>
  <si>
    <t>314</t>
  </si>
  <si>
    <t>三马氧气袋</t>
  </si>
  <si>
    <t>315</t>
  </si>
  <si>
    <t>316</t>
  </si>
  <si>
    <t>3M透明通气胶带</t>
  </si>
  <si>
    <t>317</t>
  </si>
  <si>
    <t>318</t>
  </si>
  <si>
    <t>319</t>
  </si>
  <si>
    <t>松紧腹带</t>
  </si>
  <si>
    <t>320</t>
  </si>
  <si>
    <t>0509造口附件过滤片</t>
  </si>
  <si>
    <t>321</t>
  </si>
  <si>
    <t>5585造口袋（一件式尿路造口袋）（康乐保）</t>
  </si>
  <si>
    <t>322</t>
  </si>
  <si>
    <t>323</t>
  </si>
  <si>
    <t>乳腺加压弹力绷带（手术/微创）</t>
  </si>
  <si>
    <t>324</t>
  </si>
  <si>
    <t>325</t>
  </si>
  <si>
    <t>326</t>
  </si>
  <si>
    <t>鱼跃医用助行器</t>
  </si>
  <si>
    <t>327</t>
  </si>
  <si>
    <t>扬州颈托</t>
  </si>
  <si>
    <t>328</t>
  </si>
  <si>
    <t>一次性电极导管防护套（食道）</t>
  </si>
  <si>
    <t>329</t>
  </si>
  <si>
    <t>前臂吊带</t>
  </si>
  <si>
    <t>330</t>
  </si>
  <si>
    <t>成人降温贴</t>
  </si>
  <si>
    <t>331</t>
  </si>
  <si>
    <t>康倍（生物活性玻璃创面凝胶）</t>
  </si>
  <si>
    <t>332</t>
  </si>
  <si>
    <t>鼻敏灵 抑菌型鼻腔喷雾器</t>
  </si>
  <si>
    <t>333</t>
  </si>
  <si>
    <t>334</t>
  </si>
  <si>
    <t>生物止血流体膜（鼻舒达）</t>
  </si>
  <si>
    <t>335</t>
  </si>
  <si>
    <t>透气胶贴</t>
  </si>
  <si>
    <t>336</t>
  </si>
  <si>
    <t>FQ芙清抗菌功能性敷料</t>
  </si>
  <si>
    <t>337</t>
  </si>
  <si>
    <t>一次性球囊宫颈扩张器</t>
  </si>
  <si>
    <t>338</t>
  </si>
  <si>
    <t>一次性使用冲洗器（按手式）</t>
  </si>
  <si>
    <t>339</t>
  </si>
  <si>
    <t>愈脐胎毒清</t>
  </si>
  <si>
    <t>340</t>
  </si>
  <si>
    <t>一次性使用检查手套（薄膜手套）</t>
  </si>
  <si>
    <t>341</t>
  </si>
  <si>
    <t>皮肤创面敷料（德莫林粉剂）</t>
  </si>
  <si>
    <t>342</t>
  </si>
  <si>
    <t>皮肤创面敷料（德莫林喷撒型粉剂）</t>
  </si>
  <si>
    <t>343</t>
  </si>
  <si>
    <t>皮肤创面无机诱导活性敷贴（德莫林敷贴）</t>
  </si>
  <si>
    <t>344</t>
  </si>
  <si>
    <t>微君达（男科护理敷料）</t>
  </si>
  <si>
    <t>345</t>
  </si>
  <si>
    <t>医用冷敷贴*倍康曼</t>
  </si>
  <si>
    <t>346</t>
  </si>
  <si>
    <t>347</t>
  </si>
  <si>
    <t>类人胶原蛋白敷料（可复美）</t>
  </si>
  <si>
    <t>348</t>
  </si>
  <si>
    <t>造口护肤粉（康乐保）#1907</t>
  </si>
  <si>
    <t>349</t>
  </si>
  <si>
    <t>350</t>
  </si>
  <si>
    <t>造口腰带</t>
  </si>
  <si>
    <t>351</t>
  </si>
  <si>
    <t>诺斯清生理性海水鼻腔护理喷雾器（60ml）</t>
  </si>
  <si>
    <t>352</t>
  </si>
  <si>
    <t>353</t>
  </si>
  <si>
    <t>诺斯清高渗缓冲海水鼻腔护理喷雾器</t>
  </si>
  <si>
    <t>354</t>
  </si>
  <si>
    <t>聚能TDP炙疗贴</t>
  </si>
  <si>
    <t>355</t>
  </si>
  <si>
    <t>356</t>
  </si>
  <si>
    <t>一次性使用超声探头穿刺支架</t>
  </si>
  <si>
    <t>357</t>
  </si>
  <si>
    <t>体温计（口腔表）</t>
  </si>
  <si>
    <t>358</t>
  </si>
  <si>
    <t>359</t>
  </si>
  <si>
    <t>瑞贝生女性抗毒洁阴复合剂</t>
  </si>
  <si>
    <t>360</t>
  </si>
  <si>
    <t>硅凝胶疤痕贴片（百肤美）</t>
  </si>
  <si>
    <t>361</t>
  </si>
  <si>
    <t>362</t>
  </si>
  <si>
    <t>清诺盐水鼻腔喷雾器</t>
  </si>
  <si>
    <t>363</t>
  </si>
  <si>
    <t>氧气面罩</t>
  </si>
  <si>
    <t>364</t>
  </si>
  <si>
    <t>金波抗HPV生物蛋白敷料</t>
  </si>
  <si>
    <t>365</t>
  </si>
  <si>
    <t>人工细胞愈合膜</t>
  </si>
  <si>
    <t>366</t>
  </si>
  <si>
    <t>颈托式颈椎牵引器</t>
  </si>
  <si>
    <t>367</t>
  </si>
  <si>
    <t>思维充气式颈椎牵引器</t>
  </si>
  <si>
    <t>368</t>
  </si>
  <si>
    <t>思维护腕HJ-002</t>
  </si>
  <si>
    <t>369</t>
  </si>
  <si>
    <t>思维护膝HJ-003</t>
  </si>
  <si>
    <t>370</t>
  </si>
  <si>
    <t>思维护踝HJ-007</t>
  </si>
  <si>
    <t>371</t>
  </si>
  <si>
    <t>思维肋骨HJ-009</t>
  </si>
  <si>
    <t>372</t>
  </si>
  <si>
    <t>思维上肢吊带（三角式/L式）</t>
  </si>
  <si>
    <t>373</t>
  </si>
  <si>
    <t>一次性冲洗吸引器</t>
  </si>
  <si>
    <t>374</t>
  </si>
  <si>
    <t>朗索皮肤黏膜消毒液</t>
  </si>
  <si>
    <t>375</t>
  </si>
  <si>
    <t>医用几丁糖液体敷料（6s加倍美）</t>
  </si>
  <si>
    <t>376</t>
  </si>
  <si>
    <t>含银抗菌生物敷料（液体型）（银诺定）</t>
  </si>
  <si>
    <t>377</t>
  </si>
  <si>
    <t>378</t>
  </si>
  <si>
    <t>宫腔用交联透明质酸纳凝胶（宫安康）</t>
  </si>
  <si>
    <t>379</t>
  </si>
  <si>
    <t>380</t>
  </si>
  <si>
    <t>护巢暖宫宝</t>
  </si>
  <si>
    <t>381</t>
  </si>
  <si>
    <t>一次性使用备皮刀</t>
  </si>
  <si>
    <t>382</t>
  </si>
  <si>
    <t>383</t>
  </si>
  <si>
    <t>消毒刷（擦拭器）</t>
  </si>
  <si>
    <t>384</t>
  </si>
  <si>
    <t>385</t>
  </si>
  <si>
    <t>医用抗血栓压力带（中筒轻型）</t>
  </si>
  <si>
    <t>386</t>
  </si>
  <si>
    <t>医用抗血栓压力带（长筒轻型）</t>
  </si>
  <si>
    <t>387</t>
  </si>
  <si>
    <t>治疗型静脉曲张袜（中筒中压）</t>
  </si>
  <si>
    <t>388</t>
  </si>
  <si>
    <t>治疗型静脉曲张袜（长筒中压）</t>
  </si>
  <si>
    <t>389</t>
  </si>
  <si>
    <t>欣鼻 冲洗护理器 洗鼻剂</t>
  </si>
  <si>
    <t>390</t>
  </si>
  <si>
    <t>鼻子冲洗护理器</t>
  </si>
  <si>
    <t>391</t>
  </si>
  <si>
    <t>喷雾型医用创面液体保护膜（舒涣）</t>
  </si>
  <si>
    <t>392</t>
  </si>
  <si>
    <t>393</t>
  </si>
  <si>
    <t>医用纱布块</t>
  </si>
  <si>
    <t>394</t>
  </si>
  <si>
    <t>395</t>
  </si>
  <si>
    <t>棉垫（纱布棉垫 无菌型）</t>
  </si>
  <si>
    <t>396</t>
  </si>
  <si>
    <t>芭菲乐</t>
  </si>
  <si>
    <t>397</t>
  </si>
  <si>
    <t>一次性吸入雾化装置</t>
  </si>
  <si>
    <t>398</t>
  </si>
  <si>
    <t>（伽奈维）压力绷带CW-BDA-XL</t>
  </si>
  <si>
    <t>399</t>
  </si>
  <si>
    <t>盆底肌肉康复器</t>
  </si>
  <si>
    <t>400</t>
  </si>
  <si>
    <t>速耳轻耳道冲洗器</t>
  </si>
  <si>
    <t>401</t>
  </si>
  <si>
    <t>402</t>
  </si>
  <si>
    <t>耳道喷剂敷料（美菌轻）</t>
  </si>
  <si>
    <t>403</t>
  </si>
  <si>
    <t>404</t>
  </si>
  <si>
    <t>405</t>
  </si>
  <si>
    <t>TED抗血栓压力带 腿长型M</t>
  </si>
  <si>
    <t>406</t>
  </si>
  <si>
    <t>TED抗血栓压力带 腿长型L</t>
  </si>
  <si>
    <t>407</t>
  </si>
  <si>
    <t>安肤保（聚酯衬垫）</t>
  </si>
  <si>
    <t>408</t>
  </si>
  <si>
    <t>3M保护膜（液体敷料）</t>
  </si>
  <si>
    <t>409</t>
  </si>
  <si>
    <t>美皮康有边型敷料</t>
  </si>
  <si>
    <t>410</t>
  </si>
  <si>
    <t>自风干型疤痕护理硅凝胶（施可复）</t>
  </si>
  <si>
    <t>411</t>
  </si>
  <si>
    <t>呼吸训练器</t>
  </si>
  <si>
    <t>412</t>
  </si>
  <si>
    <t>413</t>
  </si>
  <si>
    <t>414</t>
  </si>
  <si>
    <t>415</t>
  </si>
  <si>
    <t>天来牌孕妇康胶囊</t>
  </si>
  <si>
    <t>416</t>
  </si>
  <si>
    <t>艾儿C-20钙饮料</t>
  </si>
  <si>
    <t>417</t>
  </si>
  <si>
    <t>艾儿F-26铁营养素饮料</t>
  </si>
  <si>
    <t>418</t>
  </si>
  <si>
    <t>艾儿Z-30锌营养素饮料</t>
  </si>
  <si>
    <t>419</t>
  </si>
  <si>
    <t>艾儿VB营养液（樱桃味）</t>
  </si>
  <si>
    <t>420</t>
  </si>
  <si>
    <t>艾儿D3</t>
  </si>
  <si>
    <t>421</t>
  </si>
  <si>
    <t>莫斯利安</t>
  </si>
  <si>
    <t>422</t>
  </si>
  <si>
    <t>保灵孕宝营养液</t>
  </si>
  <si>
    <t>423</t>
  </si>
  <si>
    <t>保灵牌孕多维片</t>
  </si>
  <si>
    <t>424</t>
  </si>
  <si>
    <t>娃哈哈八宝粥</t>
  </si>
  <si>
    <t>425</t>
  </si>
  <si>
    <t>益达香浓蜜瓜</t>
  </si>
  <si>
    <t>426</t>
  </si>
  <si>
    <t>臻我脆层抹茶坚果</t>
  </si>
  <si>
    <t>427</t>
  </si>
  <si>
    <t>火龙果冰淇淋</t>
  </si>
  <si>
    <t>428</t>
  </si>
  <si>
    <t>90g闲趣原味</t>
  </si>
  <si>
    <t>429</t>
  </si>
  <si>
    <t>皇室麦片</t>
  </si>
  <si>
    <t>430</t>
  </si>
  <si>
    <t>唯新特制肉松</t>
  </si>
  <si>
    <t>431</t>
  </si>
  <si>
    <t>小瓶酱油</t>
  </si>
  <si>
    <t>432</t>
  </si>
  <si>
    <t>双鱼白醋</t>
  </si>
  <si>
    <t>433</t>
  </si>
  <si>
    <t>84g旺旺雪饼</t>
  </si>
  <si>
    <t>434</t>
  </si>
  <si>
    <t>条阿尔卑斯</t>
  </si>
  <si>
    <t>435</t>
  </si>
  <si>
    <t>160g达利园软面包香奶</t>
  </si>
  <si>
    <t>436</t>
  </si>
  <si>
    <t>160g达利园软面包香橙</t>
  </si>
  <si>
    <t>437</t>
  </si>
  <si>
    <t>古龙橄榄菜</t>
  </si>
  <si>
    <t>438</t>
  </si>
  <si>
    <t>43g德芙牛奶巧克力</t>
  </si>
  <si>
    <t>439</t>
  </si>
  <si>
    <t>丝滑拉铁</t>
  </si>
  <si>
    <t>440</t>
  </si>
  <si>
    <t>大桶康牛肉</t>
  </si>
  <si>
    <t>441</t>
  </si>
  <si>
    <t>康师傅桶面</t>
  </si>
  <si>
    <t>442</t>
  </si>
  <si>
    <t>沐春牌多种维生素钙铁锌片</t>
  </si>
  <si>
    <t>443</t>
  </si>
  <si>
    <t>珍施贝牌多种维生素矿物质片</t>
  </si>
  <si>
    <t>444</t>
  </si>
  <si>
    <t>康师傅冰红茶</t>
  </si>
  <si>
    <t>445</t>
  </si>
  <si>
    <t>245g旺仔牛奶（铁罐）</t>
  </si>
  <si>
    <t>446</t>
  </si>
  <si>
    <t>小妙芙奶油</t>
  </si>
  <si>
    <t>447</t>
  </si>
  <si>
    <t>小妙芙巧克力</t>
  </si>
  <si>
    <t>448</t>
  </si>
  <si>
    <t>小妙芙蛋糕-香芋</t>
  </si>
  <si>
    <t>449</t>
  </si>
  <si>
    <t>小妙芙果香蓝莓味</t>
  </si>
  <si>
    <t>450</t>
  </si>
  <si>
    <t>青松加应子</t>
  </si>
  <si>
    <t>451</t>
  </si>
  <si>
    <t>农夫水溶C100柠檬汁饮料</t>
  </si>
  <si>
    <t>452</t>
  </si>
  <si>
    <t>农夫水溶C100西柚汁饮料</t>
  </si>
  <si>
    <t>453</t>
  </si>
  <si>
    <t>农夫尖叫多肽-蓝</t>
  </si>
  <si>
    <t>454</t>
  </si>
  <si>
    <t>农夫尖叫纤维-绿</t>
  </si>
  <si>
    <t>455</t>
  </si>
  <si>
    <t>农夫山泉饮用水550ml</t>
  </si>
  <si>
    <t>456</t>
  </si>
  <si>
    <t>农夫山泉水（380ml)</t>
  </si>
  <si>
    <t>457</t>
  </si>
  <si>
    <t>农夫山泉1.5L</t>
  </si>
  <si>
    <t>458</t>
  </si>
  <si>
    <t>农夫果园番莓味</t>
  </si>
  <si>
    <t>459</t>
  </si>
  <si>
    <t>茶π柠檬红茶</t>
  </si>
  <si>
    <t>460</t>
  </si>
  <si>
    <t>毅得白糖</t>
  </si>
  <si>
    <t>461</t>
  </si>
  <si>
    <t>毅得女人红糖</t>
  </si>
  <si>
    <t>462</t>
  </si>
  <si>
    <t>艾兰得多种维生素矿物质片（孕妇型）</t>
  </si>
  <si>
    <t>463</t>
  </si>
  <si>
    <t>食用盐</t>
  </si>
  <si>
    <t>464</t>
  </si>
  <si>
    <t>瓶益达薄荷</t>
  </si>
  <si>
    <t>465</t>
  </si>
  <si>
    <t>益达口香糖香橙薄荷</t>
  </si>
  <si>
    <t>466</t>
  </si>
  <si>
    <t>益达清爽西瓜</t>
  </si>
  <si>
    <t>467</t>
  </si>
  <si>
    <t>益达口香糖蓝莓味</t>
  </si>
  <si>
    <t>468</t>
  </si>
  <si>
    <t>特仑苏</t>
  </si>
  <si>
    <t>469</t>
  </si>
  <si>
    <t>112g梦缘海苔饼</t>
  </si>
  <si>
    <t>470</t>
  </si>
  <si>
    <t>432g西湖藕粉</t>
  </si>
  <si>
    <t>471</t>
  </si>
  <si>
    <t>小蒋榨菜</t>
  </si>
  <si>
    <t>472</t>
  </si>
  <si>
    <t>乐事薯片-原味</t>
  </si>
  <si>
    <t>473</t>
  </si>
  <si>
    <t>乐事 大波浪 得克萨斯烧烤味</t>
  </si>
  <si>
    <t>474</t>
  </si>
  <si>
    <t>乐事 大波浪 意大利香浓红烩味</t>
  </si>
  <si>
    <t>475</t>
  </si>
  <si>
    <t>乐事 大波浪 鸡翅番茄味</t>
  </si>
  <si>
    <t>476</t>
  </si>
  <si>
    <t>乐事薯片-黄瓜味</t>
  </si>
  <si>
    <t>477</t>
  </si>
  <si>
    <t>乐事 大波浪 香脆烤鸡翅味</t>
  </si>
  <si>
    <t>478</t>
  </si>
  <si>
    <t>乐事 大波浪 辛辣味</t>
  </si>
  <si>
    <t>479</t>
  </si>
  <si>
    <t>统一老坛酸菜牛肉面</t>
  </si>
  <si>
    <t>480</t>
  </si>
  <si>
    <t>丹珠牌天乳钙咀嚼片</t>
  </si>
  <si>
    <t>481</t>
  </si>
  <si>
    <t>贝颐牌DHA藻油软胶囊</t>
  </si>
  <si>
    <t>482</t>
  </si>
  <si>
    <t>中雪碧</t>
  </si>
  <si>
    <t>483</t>
  </si>
  <si>
    <t>中可乐</t>
  </si>
  <si>
    <t>484</t>
  </si>
  <si>
    <t>华味亨盐津桃肉</t>
  </si>
  <si>
    <t>485</t>
  </si>
  <si>
    <t>卡通华味亨盐津提子</t>
  </si>
  <si>
    <t>486</t>
  </si>
  <si>
    <t>华味亨鸳鸯梅</t>
  </si>
  <si>
    <t>487</t>
  </si>
  <si>
    <t>道补乐</t>
  </si>
  <si>
    <t>488</t>
  </si>
  <si>
    <t>维C山楂派</t>
  </si>
  <si>
    <t>489</t>
  </si>
  <si>
    <t>茂嘉庄酒鬼锅巴</t>
  </si>
  <si>
    <t>490</t>
  </si>
  <si>
    <t>小果粒橙</t>
  </si>
  <si>
    <t>491</t>
  </si>
  <si>
    <t>纽畅菊粉益生元</t>
  </si>
  <si>
    <t>492</t>
  </si>
  <si>
    <t>植物DHA复合藻油（君宝康）</t>
  </si>
  <si>
    <t>493</t>
  </si>
  <si>
    <t>术能</t>
  </si>
  <si>
    <t>494</t>
  </si>
  <si>
    <t>495</t>
  </si>
  <si>
    <t>496</t>
  </si>
  <si>
    <t>伯格曼喷雾剂</t>
  </si>
  <si>
    <t>497</t>
  </si>
  <si>
    <t>软性亲水接触镜</t>
  </si>
  <si>
    <t>498</t>
  </si>
  <si>
    <t>保温袋</t>
  </si>
  <si>
    <t>499</t>
  </si>
  <si>
    <t>依泉特润滋润霜</t>
  </si>
  <si>
    <t>500</t>
  </si>
  <si>
    <t>依泉特润洁肤乳</t>
  </si>
  <si>
    <t>501</t>
  </si>
  <si>
    <t>502</t>
  </si>
  <si>
    <t>503</t>
  </si>
  <si>
    <t>504</t>
  </si>
  <si>
    <t>505</t>
  </si>
  <si>
    <t>舒敏保湿洁面乳80g</t>
  </si>
  <si>
    <t>506</t>
  </si>
  <si>
    <t>舒敏保湿润肤水120ml</t>
  </si>
  <si>
    <t>507</t>
  </si>
  <si>
    <t>舒敏保湿丝滑面贴膜20ml</t>
  </si>
  <si>
    <t>508</t>
  </si>
  <si>
    <t>柔润保湿霜150g</t>
  </si>
  <si>
    <t>509</t>
  </si>
  <si>
    <t>柔润保湿霜80g</t>
  </si>
  <si>
    <t>510</t>
  </si>
  <si>
    <t>熊果苷美白保湿精华液30ml</t>
  </si>
  <si>
    <t>511</t>
  </si>
  <si>
    <t>熊果苷美白保湿精华乳50g</t>
  </si>
  <si>
    <t>512</t>
  </si>
  <si>
    <t>寡肽修复喷雾10ml</t>
  </si>
  <si>
    <t>513</t>
  </si>
  <si>
    <t>舒敏保湿特护霜50g</t>
  </si>
  <si>
    <t>514</t>
  </si>
  <si>
    <t>舒敏保湿特护霜15g</t>
  </si>
  <si>
    <t>515</t>
  </si>
  <si>
    <t>舒敏保湿喷雾150ml</t>
  </si>
  <si>
    <t>516</t>
  </si>
  <si>
    <t>极润保湿面膜20ml</t>
  </si>
  <si>
    <t>517</t>
  </si>
  <si>
    <t>紧致眼霜20g</t>
  </si>
  <si>
    <t>518</t>
  </si>
  <si>
    <t>透明质酸修护贴敷料</t>
  </si>
  <si>
    <t>519</t>
  </si>
  <si>
    <t>薇诺娜柔润保湿柔肤水120ml</t>
  </si>
  <si>
    <t>520</t>
  </si>
  <si>
    <t>薇诺娜柔润保湿面膜</t>
  </si>
  <si>
    <t>521</t>
  </si>
  <si>
    <t>柔润保湿乳液50g</t>
  </si>
  <si>
    <t>522</t>
  </si>
  <si>
    <t>透明质酸复合原液30ml</t>
  </si>
  <si>
    <t>523</t>
  </si>
  <si>
    <t>薇诺娜焕采水光素颜霜</t>
  </si>
  <si>
    <t>524</t>
  </si>
  <si>
    <t>薇诺娜舒妍幻彩气垫BB霜（自然色）</t>
  </si>
  <si>
    <t>525</t>
  </si>
  <si>
    <t>526</t>
  </si>
  <si>
    <t>手术剪14cm弯尖J21100</t>
  </si>
  <si>
    <t>527</t>
  </si>
  <si>
    <t>止血钳12.5cm蚊式直全齿J31010</t>
  </si>
  <si>
    <t>528</t>
  </si>
  <si>
    <t>止血钳14cm弯全齿J31060</t>
  </si>
  <si>
    <t>529</t>
  </si>
  <si>
    <t>530</t>
  </si>
  <si>
    <t>531</t>
  </si>
  <si>
    <t>一次性神经探头</t>
  </si>
  <si>
    <t>532</t>
  </si>
  <si>
    <t>神经监护气管插管</t>
  </si>
  <si>
    <t>533</t>
  </si>
  <si>
    <t>534</t>
  </si>
  <si>
    <t>535</t>
  </si>
  <si>
    <t>幽螺莎星HP牙膏</t>
  </si>
  <si>
    <t>536</t>
  </si>
  <si>
    <t>537</t>
  </si>
  <si>
    <t>538</t>
  </si>
  <si>
    <t>远红外平喘止咳贴（新型巴布剂）</t>
  </si>
  <si>
    <t>539</t>
  </si>
  <si>
    <t>血压计-听诊器保健盒（A型）</t>
  </si>
  <si>
    <t>540</t>
  </si>
  <si>
    <t>541</t>
  </si>
  <si>
    <t>542</t>
  </si>
  <si>
    <t>543</t>
  </si>
  <si>
    <t>思维腰椎牵引器</t>
  </si>
  <si>
    <t>544</t>
  </si>
  <si>
    <t>思维医用固定套及护具（束腰带）</t>
  </si>
  <si>
    <t>545</t>
  </si>
  <si>
    <t>546</t>
  </si>
  <si>
    <t>547</t>
  </si>
  <si>
    <t>548</t>
  </si>
  <si>
    <t>549</t>
  </si>
  <si>
    <t>紫外线台式杀菌灯</t>
  </si>
  <si>
    <t>550</t>
  </si>
  <si>
    <t>方祥腰椎牵引器M</t>
  </si>
  <si>
    <t>551</t>
  </si>
  <si>
    <t>方祥腰椎牵引器L</t>
  </si>
  <si>
    <t>552</t>
  </si>
  <si>
    <t>553</t>
  </si>
  <si>
    <t>554</t>
  </si>
  <si>
    <t>555</t>
  </si>
  <si>
    <t>上口爱 拉花甜筒</t>
  </si>
  <si>
    <t>556</t>
  </si>
  <si>
    <t>上口爱 皇家圣诞杯 巧克力香草</t>
  </si>
  <si>
    <t>557</t>
  </si>
  <si>
    <t>原味奶</t>
  </si>
  <si>
    <t>558</t>
  </si>
  <si>
    <t>随心酷</t>
  </si>
  <si>
    <t>559</t>
  </si>
  <si>
    <t>560</t>
  </si>
  <si>
    <t>巧脆香</t>
  </si>
  <si>
    <t>561</t>
  </si>
  <si>
    <t>562</t>
  </si>
  <si>
    <t>563</t>
  </si>
  <si>
    <t>564</t>
  </si>
  <si>
    <t>565</t>
  </si>
  <si>
    <t>566</t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</si>
  <si>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存货</t>
    </r>
    <r>
      <rPr>
        <sz val="18"/>
        <rFont val="Times New Roman"/>
        <charset val="134"/>
      </rPr>
      <t>----</t>
    </r>
    <r>
      <rPr>
        <sz val="18"/>
        <rFont val="宋体"/>
        <charset val="134"/>
      </rPr>
      <t>低值易耗品清查明细表</t>
    </r>
  </si>
  <si>
    <t>签字笔（蓝）</t>
  </si>
  <si>
    <r>
      <rPr>
        <sz val="10"/>
        <rFont val="宋体"/>
        <charset val="134"/>
      </rPr>
      <t>个</t>
    </r>
  </si>
  <si>
    <t>活动铅笔</t>
  </si>
  <si>
    <t>铅芯</t>
  </si>
  <si>
    <t>派克笔芯</t>
  </si>
  <si>
    <t>回形针</t>
  </si>
  <si>
    <t>大头针</t>
  </si>
  <si>
    <t>订书钉</t>
  </si>
  <si>
    <t>图钉</t>
  </si>
  <si>
    <t>修正液</t>
  </si>
  <si>
    <t>橡皮</t>
  </si>
  <si>
    <t>墨盒</t>
  </si>
  <si>
    <t>色带</t>
  </si>
  <si>
    <t>鼠标垫</t>
  </si>
  <si>
    <t>水彩笔</t>
  </si>
  <si>
    <t>牛皮筋</t>
  </si>
  <si>
    <t>A4板夹</t>
  </si>
  <si>
    <t>300K框</t>
  </si>
  <si>
    <t>双翻服务夹</t>
  </si>
  <si>
    <t>铝合金人字梯</t>
  </si>
  <si>
    <t>便签夹</t>
  </si>
  <si>
    <t>A4纸(红）</t>
  </si>
  <si>
    <t>透明胶</t>
  </si>
  <si>
    <t>记号笔</t>
  </si>
  <si>
    <t>双面胶</t>
  </si>
  <si>
    <t>皮头铅笔</t>
  </si>
  <si>
    <t>软盘</t>
  </si>
  <si>
    <t>税控机色带</t>
  </si>
  <si>
    <t>白卷纸</t>
  </si>
  <si>
    <t>标价签</t>
  </si>
  <si>
    <t>0.9胶带纸</t>
  </si>
  <si>
    <t>硬面抄</t>
  </si>
  <si>
    <t>生日贺卡</t>
  </si>
  <si>
    <t>0.38水笔芯</t>
  </si>
  <si>
    <t>0.39水笔芯</t>
  </si>
  <si>
    <t>监控色带</t>
  </si>
  <si>
    <t>签字笔(红）</t>
  </si>
  <si>
    <t>施乐墨粉</t>
  </si>
  <si>
    <t>硒鼓</t>
  </si>
  <si>
    <t>本子</t>
  </si>
  <si>
    <t>闹钟</t>
  </si>
  <si>
    <t>雨伞</t>
  </si>
  <si>
    <t>雨披</t>
  </si>
  <si>
    <t>练习本</t>
  </si>
  <si>
    <t>胶水</t>
  </si>
  <si>
    <t>碧丽珠</t>
  </si>
  <si>
    <t>个</t>
  </si>
  <si>
    <t>杯垫</t>
  </si>
  <si>
    <t>黄白牙具</t>
  </si>
  <si>
    <t>简装牙具</t>
  </si>
  <si>
    <t>3g小牙膏</t>
  </si>
  <si>
    <t>梳子</t>
  </si>
  <si>
    <t>简装梳子</t>
  </si>
  <si>
    <t>简装浴帽</t>
  </si>
  <si>
    <t>浴帽</t>
  </si>
  <si>
    <t>拖鞋</t>
  </si>
  <si>
    <t>指甲挫</t>
  </si>
  <si>
    <t>毛头</t>
  </si>
  <si>
    <t>消毒水</t>
  </si>
  <si>
    <t>毛巾拖鞋</t>
  </si>
  <si>
    <t>擦鞋袋</t>
  </si>
  <si>
    <t>针线包</t>
  </si>
  <si>
    <t>手提袋</t>
  </si>
  <si>
    <t>挂衣袋</t>
  </si>
  <si>
    <t>大床垫</t>
  </si>
  <si>
    <t>小床垫</t>
  </si>
  <si>
    <t>毛毯</t>
  </si>
  <si>
    <t>90尘拖布</t>
  </si>
  <si>
    <t>尘拖杆</t>
  </si>
  <si>
    <t>擦铜水</t>
  </si>
  <si>
    <t>小香皂</t>
  </si>
  <si>
    <t>纸手帕</t>
  </si>
  <si>
    <t>卫生袋</t>
  </si>
  <si>
    <t>伞袋</t>
  </si>
  <si>
    <t>4M百洁布（绿）</t>
  </si>
  <si>
    <t>剃须刀</t>
  </si>
  <si>
    <t>柔巾纸</t>
  </si>
  <si>
    <t>台裙夹</t>
  </si>
  <si>
    <t>洗衣袋</t>
  </si>
  <si>
    <t>浴帘布</t>
  </si>
  <si>
    <t>竹编三角三层架</t>
  </si>
  <si>
    <t>竹编纸巾盒</t>
  </si>
  <si>
    <t>竹编椭圆茶盒</t>
  </si>
  <si>
    <t>冷水樽</t>
  </si>
  <si>
    <t>浴巾</t>
  </si>
  <si>
    <t>棉织品框</t>
  </si>
  <si>
    <t>低泡地毯水</t>
  </si>
  <si>
    <t>玻璃水</t>
  </si>
  <si>
    <t>漱口杯B0409（低杯）</t>
  </si>
  <si>
    <t>盖杯</t>
  </si>
  <si>
    <t>4#贝壳碟</t>
  </si>
  <si>
    <t>裙架</t>
  </si>
  <si>
    <t>烟缸</t>
  </si>
  <si>
    <t>花瓶</t>
  </si>
  <si>
    <t>冰桶</t>
  </si>
  <si>
    <t>浴缸刷</t>
  </si>
  <si>
    <t>感应皂液器</t>
  </si>
  <si>
    <t>飘香器</t>
  </si>
  <si>
    <t>雪华冷水壶</t>
  </si>
  <si>
    <t>氨水</t>
  </si>
  <si>
    <t>玻璃刀片</t>
  </si>
  <si>
    <t>防滑垫</t>
  </si>
  <si>
    <t>鞋拔</t>
  </si>
  <si>
    <t>衣刷</t>
  </si>
  <si>
    <t>西装衣架</t>
  </si>
  <si>
    <t>衬衫衣架</t>
  </si>
  <si>
    <t>芳香球</t>
  </si>
  <si>
    <t>17寸抛光垫</t>
  </si>
  <si>
    <t>洗衣液</t>
  </si>
  <si>
    <t>单面刀片</t>
  </si>
  <si>
    <t>漂白水</t>
  </si>
  <si>
    <t>拖把头40*10</t>
  </si>
  <si>
    <t>尘拖</t>
  </si>
  <si>
    <t>3M思高百洁布</t>
  </si>
  <si>
    <t>新大床单</t>
  </si>
  <si>
    <t>新大被套</t>
  </si>
  <si>
    <t>新小被套</t>
  </si>
  <si>
    <t>新靠垫套</t>
  </si>
  <si>
    <t>新小床单</t>
  </si>
  <si>
    <t>新枕套</t>
  </si>
  <si>
    <t>小棉被</t>
  </si>
  <si>
    <t>靠垫套</t>
  </si>
  <si>
    <t>糖果枕</t>
  </si>
  <si>
    <t>糖果枕套</t>
  </si>
  <si>
    <t>绒靠垫套</t>
  </si>
  <si>
    <t>新大棉被</t>
  </si>
  <si>
    <t>被套</t>
  </si>
  <si>
    <t>羽绒枕芯</t>
  </si>
  <si>
    <t>大床单</t>
  </si>
  <si>
    <t>小床单</t>
  </si>
  <si>
    <t>地巾</t>
  </si>
  <si>
    <t>面巾（毛巾）</t>
  </si>
  <si>
    <t>欢迎卡</t>
  </si>
  <si>
    <t>酒店名片</t>
  </si>
  <si>
    <t>欢迎卡插页</t>
  </si>
  <si>
    <t>服务指南（两面内印）</t>
  </si>
  <si>
    <t>电话指南</t>
  </si>
  <si>
    <t>请柬</t>
  </si>
  <si>
    <t>晚安卡</t>
  </si>
  <si>
    <t>月卡</t>
  </si>
  <si>
    <t>IC卡</t>
  </si>
  <si>
    <t>房卡</t>
  </si>
  <si>
    <t>PVC普通卡</t>
  </si>
  <si>
    <t>宾客介绍单1</t>
  </si>
  <si>
    <t>宾客介绍单</t>
  </si>
  <si>
    <t>房价表</t>
  </si>
  <si>
    <t>折扣申请单1</t>
  </si>
  <si>
    <t>接待任务单</t>
  </si>
  <si>
    <t>内部接待单</t>
  </si>
  <si>
    <t>内部调拨单</t>
  </si>
  <si>
    <t>物品申购单</t>
  </si>
  <si>
    <t>验收入库单</t>
  </si>
  <si>
    <t>柴油入库单</t>
  </si>
  <si>
    <t>领料单</t>
  </si>
  <si>
    <t>客房饮料单</t>
  </si>
  <si>
    <t>直耗领料单</t>
  </si>
  <si>
    <t>楼层消耗品领料单</t>
  </si>
  <si>
    <t>暂借物品单</t>
  </si>
  <si>
    <t>物品出门单</t>
  </si>
  <si>
    <t>客衣接受单</t>
  </si>
  <si>
    <t>洗衣单</t>
  </si>
  <si>
    <t>收银帐单</t>
  </si>
  <si>
    <t>商务中心签账单</t>
  </si>
  <si>
    <t>用款申请单</t>
  </si>
  <si>
    <t>现金支出证明单</t>
  </si>
  <si>
    <t>报销单</t>
  </si>
  <si>
    <t>催款单</t>
  </si>
  <si>
    <t>商务中心预收款单</t>
  </si>
  <si>
    <t>客房预收预款</t>
  </si>
  <si>
    <t>定单</t>
  </si>
  <si>
    <t>点菜单</t>
  </si>
  <si>
    <t>工作联系单</t>
  </si>
  <si>
    <t>提醒单</t>
  </si>
  <si>
    <t>维修单</t>
  </si>
  <si>
    <t>杂项单</t>
  </si>
  <si>
    <t>住宿登记单</t>
  </si>
  <si>
    <t>请勿打扰卡</t>
  </si>
  <si>
    <t>不干胶赠品</t>
  </si>
  <si>
    <t>请假单1</t>
  </si>
  <si>
    <t>房间状况表</t>
  </si>
  <si>
    <t>保险箱收款登记表</t>
  </si>
  <si>
    <t>楼层服务员日报表</t>
  </si>
  <si>
    <t>商务中心营业日报表</t>
  </si>
  <si>
    <t>商场销售日报表</t>
  </si>
  <si>
    <t>餐饮每日营收报表</t>
  </si>
  <si>
    <t>楼层酒水耗用日报表</t>
  </si>
  <si>
    <t>酒水日报表</t>
  </si>
  <si>
    <t>娱乐部营业日报表</t>
  </si>
  <si>
    <t>客房消耗品汇总表</t>
  </si>
  <si>
    <t>能耗日报表（31张/本）</t>
  </si>
  <si>
    <t>维修保养周表</t>
  </si>
  <si>
    <t>公共区域日查表（31张/本)</t>
  </si>
  <si>
    <t>楼层领班工作报告表</t>
  </si>
  <si>
    <t>早班服务员日报表</t>
  </si>
  <si>
    <t>中班服务员日报表</t>
  </si>
  <si>
    <t>部门用盘存表</t>
  </si>
  <si>
    <t>月末盘存表</t>
  </si>
  <si>
    <t>25K封面</t>
  </si>
  <si>
    <t>25K账页封面</t>
  </si>
  <si>
    <t>五号西式信封</t>
  </si>
  <si>
    <t>点歌单</t>
  </si>
  <si>
    <t>公安出入境表（境外人员）</t>
  </si>
  <si>
    <t>菜谱</t>
  </si>
  <si>
    <t>遗留物品招领处理表</t>
  </si>
  <si>
    <t>员工出勤表</t>
  </si>
  <si>
    <t>员工过失表</t>
  </si>
  <si>
    <t>员工资料</t>
  </si>
  <si>
    <t>大堂副理值班记录</t>
  </si>
  <si>
    <t>值班情况记录</t>
  </si>
  <si>
    <t>工程部交接班纪录</t>
  </si>
  <si>
    <t>保安值班工作记录</t>
  </si>
  <si>
    <t>宾客意见书</t>
  </si>
  <si>
    <t>职工调动函</t>
  </si>
  <si>
    <t>宾客留言</t>
  </si>
  <si>
    <t>名片夹</t>
  </si>
  <si>
    <t>介绍信</t>
  </si>
  <si>
    <t>档案袋</t>
  </si>
  <si>
    <t>销货日报表</t>
  </si>
  <si>
    <t>找银袋</t>
  </si>
  <si>
    <t>中餐券</t>
  </si>
  <si>
    <t>职工餐券</t>
  </si>
  <si>
    <t>早餐卷</t>
  </si>
  <si>
    <t>消费券</t>
  </si>
  <si>
    <t>美容消费券</t>
  </si>
  <si>
    <t>员工物品领用清单</t>
  </si>
  <si>
    <t>客房红色小单</t>
  </si>
  <si>
    <t>传真纸</t>
  </si>
  <si>
    <t>绿色饭店卡</t>
  </si>
  <si>
    <t>电视节目表</t>
  </si>
  <si>
    <t>竖牌</t>
  </si>
  <si>
    <t>管理人员工作日志</t>
  </si>
  <si>
    <t>行李牌</t>
  </si>
  <si>
    <t>存货分类账（大）</t>
  </si>
  <si>
    <t>厨师烹饪凭证</t>
  </si>
  <si>
    <t>16K存货分类账封面</t>
  </si>
  <si>
    <t>241—2电脑打印纸</t>
  </si>
  <si>
    <t>A3彩色复印纸（红）</t>
  </si>
  <si>
    <t>A3复印纸</t>
  </si>
  <si>
    <t>娱乐营业日报表</t>
  </si>
  <si>
    <t>16K复印纸</t>
  </si>
  <si>
    <t>8K复印纸</t>
  </si>
  <si>
    <t>打码纸</t>
  </si>
  <si>
    <t>团体会议用房单</t>
  </si>
  <si>
    <t>红头文件纸</t>
  </si>
  <si>
    <t>贵宾卡</t>
  </si>
  <si>
    <t>伍拾，贰拾消费券</t>
  </si>
  <si>
    <t>大便笺（红）</t>
  </si>
  <si>
    <t>大便笺（蓝）1</t>
  </si>
  <si>
    <t>房租变更通知单</t>
  </si>
  <si>
    <t>厨房水果每日汇总表</t>
  </si>
  <si>
    <t>境外人员登记单</t>
  </si>
  <si>
    <t>停车记录</t>
  </si>
  <si>
    <t>停车记录凭证</t>
  </si>
  <si>
    <t>员工离职单</t>
  </si>
  <si>
    <t>泵房安全检查记录表</t>
  </si>
  <si>
    <t>小便笺（红）</t>
  </si>
  <si>
    <t>小便笺（蓝）1</t>
  </si>
  <si>
    <t>16K大便笺</t>
  </si>
  <si>
    <t>32K中便笺</t>
  </si>
  <si>
    <t>64K小便笺</t>
  </si>
  <si>
    <t>旅客行李寄存领取单</t>
  </si>
  <si>
    <t>筷套</t>
  </si>
  <si>
    <t>消防疏通图</t>
  </si>
  <si>
    <t>地图</t>
  </si>
  <si>
    <t>员工手册</t>
  </si>
  <si>
    <t>订房确认书</t>
  </si>
  <si>
    <t>订房确认书（三联）</t>
  </si>
  <si>
    <t>宾客账单</t>
  </si>
  <si>
    <t>25K存货分类封面</t>
  </si>
  <si>
    <t>物品报损通知单</t>
  </si>
  <si>
    <t>报损表</t>
  </si>
  <si>
    <t>预订早餐单</t>
  </si>
  <si>
    <t>借据</t>
  </si>
  <si>
    <t>客房部单（红色）</t>
  </si>
  <si>
    <t>无烟提示卡</t>
  </si>
  <si>
    <t>招工登记表</t>
  </si>
  <si>
    <t>航空信封</t>
  </si>
  <si>
    <t>能耗日报表（三联）</t>
  </si>
  <si>
    <t>处方笺</t>
  </si>
  <si>
    <t>工资表</t>
  </si>
  <si>
    <t>营销部每日提成报表</t>
  </si>
  <si>
    <t>工程部巡查表</t>
  </si>
  <si>
    <t>接待（收银员）提成报表</t>
  </si>
  <si>
    <t>旅客行李登记本</t>
  </si>
  <si>
    <t>水电油日报表</t>
  </si>
  <si>
    <t>存货分类帐帐页（小）</t>
  </si>
  <si>
    <t>客房员工计件报表</t>
  </si>
  <si>
    <t>考勤卡</t>
  </si>
  <si>
    <t>烟感</t>
  </si>
  <si>
    <t>烟香</t>
  </si>
  <si>
    <t>消防水带</t>
  </si>
  <si>
    <t>节扣</t>
  </si>
  <si>
    <t>消防栓铜内接</t>
  </si>
  <si>
    <t>G25彩色金属卤化物灯</t>
  </si>
  <si>
    <t>画灯灯泡</t>
  </si>
  <si>
    <t>客房灯箱用灯泡</t>
  </si>
  <si>
    <t>台灯灯泡</t>
  </si>
  <si>
    <t>台球房吊灯</t>
  </si>
  <si>
    <t>壁灯灯罩</t>
  </si>
  <si>
    <t>台灯灯罩</t>
  </si>
  <si>
    <t>太平元灯罩</t>
  </si>
  <si>
    <t>配电箱</t>
  </si>
  <si>
    <t>美容美发用塑料工具箱</t>
  </si>
  <si>
    <t>纯米洗发水</t>
  </si>
  <si>
    <t>纯米护发素</t>
  </si>
  <si>
    <t>音响</t>
  </si>
  <si>
    <t>3#国旗</t>
  </si>
  <si>
    <t>镜框</t>
  </si>
  <si>
    <t>扑克牌</t>
  </si>
  <si>
    <t>旧被套</t>
  </si>
  <si>
    <t>白手套</t>
  </si>
  <si>
    <t>滑石粉</t>
  </si>
  <si>
    <t>乒乓球</t>
  </si>
  <si>
    <t>拉链袋</t>
  </si>
  <si>
    <t>2#碱性电池</t>
  </si>
  <si>
    <t>空白磁带</t>
  </si>
  <si>
    <t>A盘</t>
  </si>
  <si>
    <t>男款西装（套）</t>
  </si>
  <si>
    <t>件</t>
  </si>
  <si>
    <t>保安冬装（长袖+肩章）</t>
  </si>
  <si>
    <t>女款西装（衣+裙）</t>
  </si>
  <si>
    <t>女款长袖衬衣</t>
  </si>
  <si>
    <t>男式衬衫</t>
  </si>
  <si>
    <t>大堂副理裙</t>
  </si>
  <si>
    <t>足浴裤</t>
  </si>
  <si>
    <t>短袖工程服上衣</t>
  </si>
  <si>
    <t>餐饮部围裙</t>
  </si>
  <si>
    <t>PA工作服</t>
  </si>
  <si>
    <t>领带</t>
  </si>
  <si>
    <t>女式皮鞋</t>
  </si>
  <si>
    <t>头花</t>
  </si>
  <si>
    <t>保龄球袜</t>
  </si>
  <si>
    <t>男皮鞋</t>
  </si>
  <si>
    <t>保安服</t>
  </si>
  <si>
    <t>窗帘（花）</t>
  </si>
  <si>
    <t>窗帘（素）</t>
  </si>
  <si>
    <t>布鞋</t>
  </si>
  <si>
    <t>绿衬衫（新）</t>
  </si>
  <si>
    <t>黑裙（新）</t>
  </si>
  <si>
    <t>保安衬衫（新）</t>
  </si>
  <si>
    <t>藏青裤（新）</t>
  </si>
  <si>
    <t>米</t>
  </si>
  <si>
    <t>袋</t>
  </si>
  <si>
    <t>耗油</t>
  </si>
  <si>
    <t>瓶</t>
  </si>
  <si>
    <t>蒸鱼豉油</t>
  </si>
  <si>
    <t>料酒</t>
  </si>
  <si>
    <t>生抽</t>
  </si>
  <si>
    <t>老抽</t>
  </si>
  <si>
    <t>豆腐乳</t>
  </si>
  <si>
    <t>老干妈</t>
  </si>
  <si>
    <t>大麻油</t>
  </si>
  <si>
    <t>钢锯条</t>
  </si>
  <si>
    <t>支</t>
  </si>
  <si>
    <t>灯头</t>
  </si>
  <si>
    <t>只</t>
  </si>
  <si>
    <t>250W灯泡</t>
  </si>
  <si>
    <t>电子镇流器</t>
  </si>
  <si>
    <t>消防应急灯</t>
  </si>
  <si>
    <t>吸顶灯10W</t>
  </si>
  <si>
    <t>玻璃胶</t>
  </si>
  <si>
    <t>T8日光灯</t>
  </si>
  <si>
    <t>T8日光灯18W</t>
  </si>
  <si>
    <t>T8日光灯36W</t>
  </si>
  <si>
    <t>T8日光灯30W</t>
  </si>
  <si>
    <t>LED灯架12W</t>
  </si>
  <si>
    <t>套</t>
  </si>
  <si>
    <t>LED灯架40W</t>
  </si>
  <si>
    <t>11W暖色节能灯</t>
  </si>
  <si>
    <t>11W白色节能灯</t>
  </si>
  <si>
    <t>LED灯光片10W</t>
  </si>
  <si>
    <t>LED5W灯泡</t>
  </si>
  <si>
    <t>LED10W灯泡</t>
  </si>
  <si>
    <t>9W节能灯</t>
  </si>
  <si>
    <t>20W节能灯</t>
  </si>
  <si>
    <t>电焊条</t>
  </si>
  <si>
    <t>包</t>
  </si>
  <si>
    <t>砂轮片</t>
  </si>
  <si>
    <t>张</t>
  </si>
  <si>
    <t>40W灯管</t>
  </si>
  <si>
    <t>箱</t>
  </si>
  <si>
    <t xml:space="preserve"> 存货----产成品清查明细表</t>
  </si>
  <si>
    <t>名 称</t>
  </si>
  <si>
    <t>检验等级</t>
  </si>
  <si>
    <t>单位</t>
  </si>
  <si>
    <t>账      面      值</t>
  </si>
  <si>
    <t>单价</t>
  </si>
  <si>
    <t>本　页　小　计</t>
  </si>
  <si>
    <t>合计</t>
  </si>
  <si>
    <r>
      <rPr>
        <sz val="10"/>
        <rFont val="宋体"/>
        <charset val="134"/>
      </rPr>
      <t>调整数</t>
    </r>
  </si>
  <si>
    <t>背心袋</t>
  </si>
  <si>
    <t>收款收据</t>
  </si>
  <si>
    <t>38度小湖涂仙1斤</t>
  </si>
  <si>
    <t>其他流动资产清查汇总表</t>
  </si>
  <si>
    <r>
      <rPr>
        <sz val="10"/>
        <color indexed="8"/>
        <rFont val="宋体"/>
        <charset val="134"/>
      </rPr>
      <t>发生日期</t>
    </r>
  </si>
  <si>
    <r>
      <rPr>
        <sz val="10"/>
        <color indexed="8"/>
        <rFont val="宋体"/>
        <charset val="134"/>
      </rPr>
      <t>原始发生额</t>
    </r>
  </si>
  <si>
    <r>
      <rPr>
        <sz val="10"/>
        <color indexed="8"/>
        <rFont val="宋体"/>
        <charset val="134"/>
      </rPr>
      <t>摊销月数</t>
    </r>
  </si>
  <si>
    <r>
      <rPr>
        <sz val="10"/>
        <color indexed="8"/>
        <rFont val="宋体"/>
        <charset val="134"/>
      </rPr>
      <t>未摊月数</t>
    </r>
  </si>
  <si>
    <r>
      <rPr>
        <sz val="10"/>
        <color indexed="8"/>
        <rFont val="宋体"/>
        <charset val="134"/>
      </rPr>
      <t>月摊金额</t>
    </r>
  </si>
  <si>
    <r>
      <rPr>
        <sz val="10"/>
        <color indexed="8"/>
        <rFont val="宋体"/>
        <charset val="134"/>
      </rPr>
      <t>账面值</t>
    </r>
  </si>
  <si>
    <r>
      <rPr>
        <sz val="10"/>
        <color indexed="8"/>
        <rFont val="宋体"/>
        <charset val="134"/>
      </rPr>
      <t>清查调整数</t>
    </r>
  </si>
  <si>
    <r>
      <rPr>
        <sz val="10"/>
        <color indexed="8"/>
        <rFont val="宋体"/>
        <charset val="134"/>
      </rPr>
      <t>清查值</t>
    </r>
  </si>
  <si>
    <r>
      <rPr>
        <sz val="10"/>
        <color indexed="8"/>
        <rFont val="宋体"/>
        <charset val="134"/>
      </rPr>
      <t>备注</t>
    </r>
  </si>
  <si>
    <t>待报废资产</t>
  </si>
  <si>
    <t>长期待摊费用清查明细表</t>
  </si>
  <si>
    <t>资产占有单位名称：台州市农副产品集配中心有限公司</t>
  </si>
  <si>
    <t>费 用 内 容</t>
  </si>
  <si>
    <t>发生日期</t>
  </si>
  <si>
    <t>原始发生额</t>
  </si>
  <si>
    <t>摊销月数</t>
  </si>
  <si>
    <t>未摊月数</t>
  </si>
  <si>
    <t>月摊金额</t>
  </si>
  <si>
    <t>尚未竣工交付使用</t>
  </si>
  <si>
    <t>长期股权投资清查明细表</t>
  </si>
  <si>
    <t>被投资单位名称</t>
  </si>
  <si>
    <t>投资日期</t>
  </si>
  <si>
    <t>原始投资(万元)</t>
  </si>
  <si>
    <t>投资比例%</t>
  </si>
  <si>
    <t>杭州欣仁祥药房有限公司</t>
  </si>
  <si>
    <t>2014-1-17</t>
  </si>
  <si>
    <t>其他流动资产-待报废资产清查明细表</t>
  </si>
  <si>
    <t>固定资产清查汇总表</t>
  </si>
  <si>
    <t xml:space="preserve"> 项         目</t>
  </si>
  <si>
    <t>原值</t>
  </si>
  <si>
    <t xml:space="preserve">净值 </t>
  </si>
  <si>
    <t>净值</t>
  </si>
  <si>
    <t>一、机器设备小计</t>
  </si>
  <si>
    <t>5-1-1</t>
  </si>
  <si>
    <t xml:space="preserve">        电子设备</t>
  </si>
  <si>
    <t>5-1-2</t>
  </si>
  <si>
    <t xml:space="preserve">        运输设备</t>
  </si>
  <si>
    <t>5-1-3</t>
  </si>
  <si>
    <t xml:space="preserve">        办公家具</t>
  </si>
  <si>
    <t>5-1-4</t>
  </si>
  <si>
    <t xml:space="preserve">        其他设备</t>
  </si>
  <si>
    <t>二、房屋建筑物小计</t>
  </si>
  <si>
    <t>5-2-1</t>
  </si>
  <si>
    <t xml:space="preserve">        房屋建筑物</t>
  </si>
  <si>
    <t>5-2-2</t>
  </si>
  <si>
    <t xml:space="preserve">        构筑物</t>
  </si>
  <si>
    <t>5-2-3</t>
  </si>
  <si>
    <t xml:space="preserve">        装饰工程</t>
  </si>
  <si>
    <t>三、在建工程小计</t>
  </si>
  <si>
    <t>5-3-1</t>
  </si>
  <si>
    <t xml:space="preserve">        土建工程</t>
  </si>
  <si>
    <t>5-3-2</t>
  </si>
  <si>
    <t xml:space="preserve">        设备安装工程</t>
  </si>
  <si>
    <t>5-3-3</t>
  </si>
  <si>
    <t xml:space="preserve">        工程物资</t>
  </si>
  <si>
    <t>5-4</t>
  </si>
  <si>
    <t>四、固定资产清理</t>
  </si>
  <si>
    <t>5-5</t>
  </si>
  <si>
    <t>五、待处理固定资产损失</t>
  </si>
  <si>
    <t>合          计</t>
  </si>
  <si>
    <t>固定资产----电子设备清查明细表</t>
  </si>
  <si>
    <t>固定资产名称</t>
  </si>
  <si>
    <t>启用  日期</t>
  </si>
  <si>
    <t>账 面 价 值</t>
  </si>
  <si>
    <t>量</t>
  </si>
  <si>
    <r>
      <rPr>
        <sz val="9"/>
        <rFont val="宋体"/>
        <charset val="134"/>
      </rPr>
      <t>货架</t>
    </r>
    <r>
      <rPr>
        <sz val="9"/>
        <rFont val="Times New Roman"/>
        <charset val="134"/>
      </rPr>
      <t xml:space="preserve">      </t>
    </r>
  </si>
  <si>
    <r>
      <rPr>
        <sz val="9"/>
        <rFont val="宋体"/>
        <charset val="134"/>
      </rPr>
      <t>电脑</t>
    </r>
    <r>
      <rPr>
        <sz val="9"/>
        <rFont val="Times New Roman"/>
        <charset val="134"/>
      </rPr>
      <t xml:space="preserve">1     </t>
    </r>
  </si>
  <si>
    <t>台</t>
  </si>
  <si>
    <r>
      <rPr>
        <sz val="9"/>
        <rFont val="宋体"/>
        <charset val="134"/>
      </rPr>
      <t>打印机</t>
    </r>
    <r>
      <rPr>
        <sz val="9"/>
        <rFont val="Times New Roman"/>
        <charset val="134"/>
      </rPr>
      <t xml:space="preserve">1     </t>
    </r>
  </si>
  <si>
    <r>
      <rPr>
        <sz val="9"/>
        <rFont val="宋体"/>
        <charset val="134"/>
      </rPr>
      <t>电脑</t>
    </r>
    <r>
      <rPr>
        <sz val="9"/>
        <rFont val="Times New Roman"/>
        <charset val="134"/>
      </rPr>
      <t xml:space="preserve">2        </t>
    </r>
  </si>
  <si>
    <r>
      <rPr>
        <sz val="9"/>
        <rFont val="宋体"/>
        <charset val="134"/>
      </rPr>
      <t>打印机</t>
    </r>
    <r>
      <rPr>
        <sz val="9"/>
        <rFont val="Times New Roman"/>
        <charset val="134"/>
      </rPr>
      <t xml:space="preserve">2   </t>
    </r>
  </si>
  <si>
    <r>
      <rPr>
        <sz val="9"/>
        <rFont val="宋体"/>
        <charset val="134"/>
      </rPr>
      <t>收款机</t>
    </r>
    <r>
      <rPr>
        <sz val="9"/>
        <rFont val="Times New Roman"/>
        <charset val="134"/>
      </rPr>
      <t xml:space="preserve">       </t>
    </r>
  </si>
  <si>
    <r>
      <rPr>
        <sz val="9"/>
        <rFont val="宋体"/>
        <charset val="134"/>
      </rPr>
      <t>收款机扫描平台</t>
    </r>
    <r>
      <rPr>
        <sz val="9"/>
        <rFont val="Times New Roman"/>
        <charset val="134"/>
      </rPr>
      <t xml:space="preserve">   </t>
    </r>
  </si>
  <si>
    <r>
      <rPr>
        <sz val="9"/>
        <rFont val="宋体"/>
        <charset val="134"/>
      </rPr>
      <t>防盗电子门</t>
    </r>
    <r>
      <rPr>
        <sz val="9"/>
        <rFont val="Times New Roman"/>
        <charset val="134"/>
      </rPr>
      <t xml:space="preserve">     </t>
    </r>
  </si>
  <si>
    <t>扇</t>
  </si>
  <si>
    <r>
      <rPr>
        <sz val="9"/>
        <rFont val="宋体"/>
        <charset val="134"/>
      </rPr>
      <t>验钞机</t>
    </r>
    <r>
      <rPr>
        <sz val="9"/>
        <rFont val="Times New Roman"/>
        <charset val="134"/>
      </rPr>
      <t xml:space="preserve">      </t>
    </r>
  </si>
  <si>
    <r>
      <rPr>
        <sz val="9"/>
        <rFont val="宋体"/>
        <charset val="134"/>
      </rPr>
      <t>电脑</t>
    </r>
    <r>
      <rPr>
        <sz val="9"/>
        <rFont val="Times New Roman"/>
        <charset val="134"/>
      </rPr>
      <t xml:space="preserve">3      </t>
    </r>
  </si>
  <si>
    <r>
      <rPr>
        <sz val="9"/>
        <rFont val="宋体"/>
        <charset val="134"/>
      </rPr>
      <t>打印机</t>
    </r>
    <r>
      <rPr>
        <sz val="9"/>
        <rFont val="Times New Roman"/>
        <charset val="134"/>
      </rPr>
      <t xml:space="preserve">3    </t>
    </r>
  </si>
  <si>
    <r>
      <rPr>
        <sz val="9"/>
        <rFont val="宋体"/>
        <charset val="134"/>
      </rPr>
      <t>货架</t>
    </r>
    <r>
      <rPr>
        <sz val="9"/>
        <rFont val="Times New Roman"/>
        <charset val="134"/>
      </rPr>
      <t xml:space="preserve">1   </t>
    </r>
  </si>
  <si>
    <r>
      <rPr>
        <sz val="9"/>
        <rFont val="宋体"/>
        <charset val="134"/>
      </rPr>
      <t>电脑</t>
    </r>
    <r>
      <rPr>
        <sz val="9"/>
        <rFont val="Times New Roman"/>
        <charset val="134"/>
      </rPr>
      <t xml:space="preserve">4     </t>
    </r>
  </si>
  <si>
    <t>保险柜</t>
  </si>
  <si>
    <r>
      <rPr>
        <sz val="9"/>
        <rFont val="宋体"/>
        <charset val="134"/>
      </rPr>
      <t>电脑</t>
    </r>
    <r>
      <rPr>
        <sz val="9"/>
        <rFont val="Times New Roman"/>
        <charset val="134"/>
      </rPr>
      <t xml:space="preserve">5   </t>
    </r>
  </si>
  <si>
    <r>
      <rPr>
        <sz val="9"/>
        <rFont val="宋体"/>
        <charset val="134"/>
      </rPr>
      <t>微波炉</t>
    </r>
    <r>
      <rPr>
        <sz val="9"/>
        <rFont val="Times New Roman"/>
        <charset val="134"/>
      </rPr>
      <t xml:space="preserve">    </t>
    </r>
  </si>
  <si>
    <r>
      <rPr>
        <sz val="9"/>
        <rFont val="宋体"/>
        <charset val="134"/>
      </rPr>
      <t>打印机</t>
    </r>
    <r>
      <rPr>
        <sz val="9"/>
        <rFont val="Times New Roman"/>
        <charset val="134"/>
      </rPr>
      <t xml:space="preserve">4     </t>
    </r>
  </si>
  <si>
    <r>
      <rPr>
        <sz val="9"/>
        <rFont val="宋体"/>
        <charset val="134"/>
      </rPr>
      <t>冷藏柜</t>
    </r>
    <r>
      <rPr>
        <sz val="9"/>
        <rFont val="Times New Roman"/>
        <charset val="134"/>
      </rPr>
      <t xml:space="preserve">      </t>
    </r>
  </si>
  <si>
    <r>
      <rPr>
        <sz val="9"/>
        <rFont val="宋体"/>
        <charset val="134"/>
      </rPr>
      <t>点钞机</t>
    </r>
    <r>
      <rPr>
        <sz val="9"/>
        <rFont val="Times New Roman"/>
        <charset val="134"/>
      </rPr>
      <t xml:space="preserve">        </t>
    </r>
  </si>
  <si>
    <r>
      <rPr>
        <sz val="9"/>
        <rFont val="宋体"/>
        <charset val="134"/>
      </rPr>
      <t>空气消毒柜</t>
    </r>
    <r>
      <rPr>
        <sz val="9"/>
        <rFont val="Times New Roman"/>
        <charset val="134"/>
      </rPr>
      <t xml:space="preserve">    </t>
    </r>
  </si>
  <si>
    <r>
      <rPr>
        <sz val="9"/>
        <rFont val="宋体"/>
        <charset val="134"/>
      </rPr>
      <t>眼科设备</t>
    </r>
    <r>
      <rPr>
        <sz val="9"/>
        <rFont val="Times New Roman"/>
        <charset val="134"/>
      </rPr>
      <t xml:space="preserve">    </t>
    </r>
  </si>
  <si>
    <r>
      <rPr>
        <sz val="9"/>
        <rFont val="宋体"/>
        <charset val="134"/>
      </rPr>
      <t>展示柜</t>
    </r>
    <r>
      <rPr>
        <sz val="9"/>
        <rFont val="Times New Roman"/>
        <charset val="134"/>
      </rPr>
      <t xml:space="preserve">      </t>
    </r>
  </si>
  <si>
    <r>
      <rPr>
        <sz val="9"/>
        <rFont val="宋体"/>
        <charset val="134"/>
      </rPr>
      <t>咖啡机</t>
    </r>
    <r>
      <rPr>
        <sz val="9"/>
        <rFont val="Times New Roman"/>
        <charset val="134"/>
      </rPr>
      <t xml:space="preserve">     </t>
    </r>
  </si>
  <si>
    <r>
      <rPr>
        <sz val="9"/>
        <rFont val="宋体"/>
        <charset val="134"/>
      </rPr>
      <t>电脑</t>
    </r>
    <r>
      <rPr>
        <sz val="9"/>
        <rFont val="Times New Roman"/>
        <charset val="134"/>
      </rPr>
      <t xml:space="preserve">6     </t>
    </r>
  </si>
  <si>
    <r>
      <rPr>
        <sz val="9"/>
        <rFont val="宋体"/>
        <charset val="134"/>
      </rPr>
      <t>服务器</t>
    </r>
    <r>
      <rPr>
        <sz val="9"/>
        <rFont val="Times New Roman"/>
        <charset val="134"/>
      </rPr>
      <t xml:space="preserve">   </t>
    </r>
  </si>
  <si>
    <t>***</t>
  </si>
  <si>
    <t>固定资产----运输设备清查明细表</t>
  </si>
  <si>
    <t>车牌号码</t>
  </si>
  <si>
    <t>已行驶公里数</t>
  </si>
  <si>
    <t>购入日期</t>
  </si>
  <si>
    <t>固定资产----办公家具清查明细表</t>
  </si>
  <si>
    <t>借：营业外支出</t>
  </si>
  <si>
    <t xml:space="preserve">    累计折旧</t>
  </si>
  <si>
    <t>贷：固定资产</t>
  </si>
  <si>
    <t>报废4台</t>
  </si>
  <si>
    <t>固定资产----其他设备清查明细表</t>
  </si>
  <si>
    <t>报废1只</t>
  </si>
  <si>
    <t>房屋建筑物清查明细表</t>
  </si>
  <si>
    <t>房屋
编号</t>
  </si>
  <si>
    <t>房屋建筑物名称</t>
  </si>
  <si>
    <t>房产证号码</t>
  </si>
  <si>
    <t>结构</t>
  </si>
  <si>
    <t>竣工
日期</t>
  </si>
  <si>
    <t>用途</t>
  </si>
  <si>
    <t>占地
面积</t>
  </si>
  <si>
    <t>建筑
面积</t>
  </si>
  <si>
    <t>本页小计</t>
  </si>
  <si>
    <t>无形资产清查明细表</t>
  </si>
  <si>
    <t>资产名称</t>
  </si>
  <si>
    <t>取得方式</t>
  </si>
  <si>
    <t>原始成本（万元）</t>
  </si>
  <si>
    <t>账 面 值</t>
  </si>
  <si>
    <t>6-1</t>
  </si>
  <si>
    <t>车辆免取卡系统</t>
  </si>
  <si>
    <t>外购</t>
  </si>
  <si>
    <t>6-2</t>
  </si>
  <si>
    <t>停车场免取卡收费系统</t>
  </si>
  <si>
    <t>合            计</t>
  </si>
  <si>
    <t>土地使用权清查明细表</t>
  </si>
  <si>
    <t>地块位置</t>
  </si>
  <si>
    <t>土地证号码</t>
  </si>
  <si>
    <t>取得   方式</t>
  </si>
  <si>
    <t>用  途</t>
  </si>
  <si>
    <t>使用  年限</t>
  </si>
  <si>
    <t>面积(m2)</t>
  </si>
  <si>
    <t>年限</t>
  </si>
  <si>
    <t>(m2)</t>
  </si>
  <si>
    <t>其他无形资产明细表</t>
  </si>
  <si>
    <t>原始成本(万元)</t>
  </si>
  <si>
    <t>（万元）</t>
  </si>
  <si>
    <t>其他非流动资产清查明细表</t>
  </si>
  <si>
    <t>其他非流动资产-待报废资产清查明细表</t>
  </si>
  <si>
    <r>
      <rPr>
        <sz val="9"/>
        <rFont val="宋体"/>
        <charset val="134"/>
      </rPr>
      <t>奥克斯</t>
    </r>
    <r>
      <rPr>
        <sz val="9"/>
        <rFont val="Times New Roman"/>
        <charset val="134"/>
      </rPr>
      <t>-23</t>
    </r>
    <r>
      <rPr>
        <sz val="9"/>
        <rFont val="宋体"/>
        <charset val="134"/>
      </rPr>
      <t>空调</t>
    </r>
  </si>
  <si>
    <t>报废2台</t>
  </si>
  <si>
    <r>
      <rPr>
        <sz val="9"/>
        <rFont val="宋体"/>
        <charset val="134"/>
      </rPr>
      <t>海信</t>
    </r>
    <r>
      <rPr>
        <sz val="9"/>
        <rFont val="Times New Roman"/>
        <charset val="134"/>
      </rPr>
      <t>-2318</t>
    </r>
    <r>
      <rPr>
        <sz val="9"/>
        <rFont val="宋体"/>
        <charset val="134"/>
      </rPr>
      <t>空调</t>
    </r>
  </si>
  <si>
    <r>
      <rPr>
        <sz val="9"/>
        <rFont val="宋体"/>
        <charset val="134"/>
      </rPr>
      <t>网络安全系统设备</t>
    </r>
  </si>
  <si>
    <r>
      <rPr>
        <sz val="9"/>
        <rFont val="宋体"/>
        <charset val="134"/>
      </rPr>
      <t>美的空调</t>
    </r>
  </si>
  <si>
    <r>
      <rPr>
        <sz val="9"/>
        <rFont val="宋体"/>
        <charset val="134"/>
      </rPr>
      <t>松下传真机</t>
    </r>
  </si>
  <si>
    <r>
      <rPr>
        <sz val="9"/>
        <rFont val="宋体"/>
        <charset val="134"/>
      </rPr>
      <t>格兰仕微波炉</t>
    </r>
  </si>
  <si>
    <r>
      <rPr>
        <sz val="9"/>
        <rFont val="Times New Roman"/>
        <charset val="134"/>
      </rPr>
      <t>32</t>
    </r>
    <r>
      <rPr>
        <sz val="9"/>
        <rFont val="宋体"/>
        <charset val="134"/>
      </rPr>
      <t>寸液晶电视机</t>
    </r>
  </si>
  <si>
    <r>
      <rPr>
        <sz val="9"/>
        <rFont val="宋体"/>
        <charset val="134"/>
      </rPr>
      <t>打卡机</t>
    </r>
  </si>
  <si>
    <r>
      <rPr>
        <sz val="9"/>
        <rFont val="宋体"/>
        <charset val="134"/>
      </rPr>
      <t>客用小冰箱</t>
    </r>
  </si>
  <si>
    <r>
      <rPr>
        <sz val="9"/>
        <rFont val="Times New Roman"/>
        <charset val="134"/>
      </rPr>
      <t>OKI1800</t>
    </r>
    <r>
      <rPr>
        <sz val="9"/>
        <rFont val="宋体"/>
        <charset val="134"/>
      </rPr>
      <t>打印机</t>
    </r>
  </si>
  <si>
    <r>
      <rPr>
        <sz val="9"/>
        <rFont val="宋体"/>
        <charset val="134"/>
      </rPr>
      <t>三星空调机</t>
    </r>
  </si>
  <si>
    <r>
      <rPr>
        <sz val="9"/>
        <rFont val="宋体"/>
        <charset val="134"/>
      </rPr>
      <t>检漏控制器</t>
    </r>
  </si>
  <si>
    <t>HP服务器</t>
  </si>
  <si>
    <t>高压清洗机</t>
  </si>
  <si>
    <t>50N东芝背投彩电</t>
  </si>
  <si>
    <t>43D东芝背投彩电</t>
  </si>
  <si>
    <t>榨汁机</t>
  </si>
  <si>
    <t>商用奶油搅拌机</t>
  </si>
  <si>
    <t>电子磅秤</t>
  </si>
  <si>
    <t>美容用摩奇按摩器</t>
  </si>
  <si>
    <t>三合一地毯抽洗机</t>
  </si>
  <si>
    <t>双头加热炉</t>
  </si>
  <si>
    <t>自助咖啡炉</t>
  </si>
  <si>
    <t>前厅用扫描仪</t>
  </si>
  <si>
    <t>12#绞肉机</t>
  </si>
  <si>
    <t>奥的斯空调(员工宿舍)</t>
  </si>
  <si>
    <t>热能数码烫机</t>
  </si>
  <si>
    <t>吸尘器</t>
  </si>
  <si>
    <t>小白兔绞肉机</t>
  </si>
  <si>
    <t>绞伴机</t>
  </si>
  <si>
    <t>双门消毒柜</t>
  </si>
  <si>
    <t>不锈钢货架</t>
  </si>
  <si>
    <t>床垫</t>
  </si>
  <si>
    <t>折叠桌</t>
  </si>
  <si>
    <t>绅迪美式桌球台</t>
  </si>
  <si>
    <t>会议桌（长）</t>
  </si>
  <si>
    <t>圆台（折叠）</t>
  </si>
  <si>
    <t>餐桌椅</t>
  </si>
  <si>
    <t>把</t>
  </si>
  <si>
    <t>茶几</t>
  </si>
  <si>
    <t>大班台</t>
  </si>
  <si>
    <t>大班椅</t>
  </si>
  <si>
    <t>班前椅</t>
  </si>
  <si>
    <t>益银点钞机</t>
  </si>
  <si>
    <t>发卡机</t>
  </si>
  <si>
    <t>财务软件</t>
  </si>
  <si>
    <t>批</t>
  </si>
  <si>
    <t>小花瓶</t>
  </si>
  <si>
    <t>26头标花嘴</t>
  </si>
  <si>
    <t>二层车</t>
  </si>
  <si>
    <t>氩弧焊机</t>
  </si>
  <si>
    <t>财务软件升级</t>
  </si>
  <si>
    <t>砚台</t>
  </si>
  <si>
    <t>冰船</t>
  </si>
  <si>
    <t>汤锅</t>
  </si>
  <si>
    <t>雕刻刀</t>
  </si>
  <si>
    <t>设备配件</t>
  </si>
  <si>
    <t>系统集成费</t>
  </si>
  <si>
    <t>1.5W离心泵</t>
  </si>
  <si>
    <t>轮椅</t>
  </si>
  <si>
    <t>打泡箱(含水箱)</t>
  </si>
  <si>
    <t>健伍TK-3207J对讲机</t>
  </si>
  <si>
    <t>房价牌</t>
  </si>
  <si>
    <t>对讲机</t>
  </si>
  <si>
    <t>光纤工程调试费</t>
  </si>
  <si>
    <t>电站改造</t>
  </si>
  <si>
    <t>应付账款清查明细表</t>
  </si>
  <si>
    <t>户名(结算对象)</t>
  </si>
  <si>
    <r>
      <rPr>
        <sz val="10"/>
        <color indexed="8"/>
        <rFont val="宋体"/>
        <charset val="134"/>
      </rPr>
      <t>账龄</t>
    </r>
    <r>
      <rPr>
        <sz val="10"/>
        <rFont val="宋体"/>
        <charset val="134"/>
      </rPr>
      <t>(年)</t>
    </r>
  </si>
  <si>
    <t>清 查 值</t>
  </si>
  <si>
    <t>备 注</t>
  </si>
  <si>
    <t>杭州优普医疗器械有限公司</t>
  </si>
  <si>
    <t>杭州新草科技有限公司</t>
  </si>
  <si>
    <t>杭州桌氏科技有限公司</t>
  </si>
  <si>
    <t>华东医药器材化剂分公司</t>
  </si>
  <si>
    <t>诸暨市康健医疗用品有限公司</t>
  </si>
  <si>
    <t>杭州原华贸易有限公司</t>
  </si>
  <si>
    <t>杭州市下城区裕棋贸易商行</t>
  </si>
  <si>
    <t>杭州星星实业有限公司</t>
  </si>
  <si>
    <t>杭州思维医疗器械有限公司</t>
  </si>
  <si>
    <t>（杭州雷高）杭州西子卫生消毒有限公司</t>
  </si>
  <si>
    <t>耀申贸易公司</t>
  </si>
  <si>
    <t>杭州事特顺贸易有限公司</t>
  </si>
  <si>
    <t>杭州辰吉贸易有限公司</t>
  </si>
  <si>
    <t>杭州绿星有限公司</t>
  </si>
  <si>
    <t>浙江灵洋医疗器械有限公司</t>
  </si>
  <si>
    <t>江苏华东医疗器械实业有限公司</t>
  </si>
  <si>
    <t>南昌苏和医疗器械有限公司</t>
  </si>
  <si>
    <t>艾姆斯有限公司</t>
  </si>
  <si>
    <t>余红卫生用品有限公司</t>
  </si>
  <si>
    <t>吉纳有限公司</t>
  </si>
  <si>
    <t>徐军平</t>
  </si>
  <si>
    <t>杭州润宝有限公司</t>
  </si>
  <si>
    <t>台州健民有限公司</t>
  </si>
  <si>
    <t>杭州瑜亮贸易有限公司</t>
  </si>
  <si>
    <t>浙江来益医药有限公司</t>
  </si>
  <si>
    <t>杭州必正有限公司</t>
  </si>
  <si>
    <t>杭州东升服装小商品市场</t>
  </si>
  <si>
    <t>杭州慧达贸易有限公司</t>
  </si>
  <si>
    <t>安徽华泽医药有限公司</t>
  </si>
  <si>
    <t>汉库国际有限公司</t>
  </si>
  <si>
    <t>中山国宇有限公司</t>
  </si>
  <si>
    <t>湖州万事利有限公司</t>
  </si>
  <si>
    <t>杭州前茂有限公司</t>
  </si>
  <si>
    <t>杭州锦通有限公司</t>
  </si>
  <si>
    <t>杭州赫伯思有限公司</t>
  </si>
  <si>
    <t>杭州五丰冷食有限公司</t>
  </si>
  <si>
    <t>杭州壶通堂</t>
  </si>
  <si>
    <t>杭州恒强有限公司</t>
  </si>
  <si>
    <t>杭州华正有限公司</t>
  </si>
  <si>
    <t>杭州贝苗有限公司</t>
  </si>
  <si>
    <t>杭州市下城区新铭送水服务部</t>
  </si>
  <si>
    <t>杭州惠耳听力有限公司</t>
  </si>
  <si>
    <t>武汉诺邦有限公司</t>
  </si>
  <si>
    <t>杭州康津医疗有限公司</t>
  </si>
  <si>
    <t>杭州莫汇科技有限公司</t>
  </si>
  <si>
    <t>海南汇海药业有限公司</t>
  </si>
  <si>
    <t>江苏巨光有限公司</t>
  </si>
  <si>
    <t>上海世基医疗器械有限公司</t>
  </si>
  <si>
    <t>林正商贸有限公司</t>
  </si>
  <si>
    <t>杭州瑞果有限公司</t>
  </si>
  <si>
    <t>杭州兴金健康科技有限公司</t>
  </si>
  <si>
    <t>杭州欣容轩有限公司</t>
  </si>
  <si>
    <t>重庆三合药业有限公司</t>
  </si>
  <si>
    <t>杭州史瑞有限公司</t>
  </si>
  <si>
    <t>绍兴麦康有限公司</t>
  </si>
  <si>
    <t>方祥医疗器械有限公司</t>
  </si>
  <si>
    <t>浙江伏尔特有限公司</t>
  </si>
  <si>
    <t>衢州三合有限公司</t>
  </si>
  <si>
    <t>杭州奕强有限公司</t>
  </si>
  <si>
    <t>宁波孚润康泽有限公司</t>
  </si>
  <si>
    <t>杭州森阔贸易有限公司</t>
  </si>
  <si>
    <t>昆明贝泰妮生物科技有限公司</t>
  </si>
  <si>
    <t>嘉兴沁雅有限公司</t>
  </si>
  <si>
    <t>杭州惠康有限公司</t>
  </si>
  <si>
    <t>杭州烨玖有限公司</t>
  </si>
  <si>
    <t>杭州擦擦净有限公司</t>
  </si>
  <si>
    <t>杭州华商贸易有限公司</t>
  </si>
  <si>
    <t>杭州蓝鲲有限公司</t>
  </si>
  <si>
    <t>广州新松医疗有限公司</t>
  </si>
  <si>
    <t>杭州爱博森（杭州百科生物科技有限公司）</t>
  </si>
  <si>
    <t>浙江太古可口可乐公司</t>
  </si>
  <si>
    <t>宁波海曙有限公司</t>
  </si>
  <si>
    <t>杭州木吾木同有限公司</t>
  </si>
  <si>
    <t>杭州海根科技有限公司</t>
  </si>
  <si>
    <t>杭州百优特有限公司</t>
  </si>
  <si>
    <t>杭州智宣科技有限公司</t>
  </si>
  <si>
    <t>江苏悦峰达有限公司</t>
  </si>
  <si>
    <t>杭州悦行优品有限公司</t>
  </si>
  <si>
    <t>杭州萌睿医疗器械有限公司</t>
  </si>
  <si>
    <t>杭州千瑞医疗有限公司</t>
  </si>
  <si>
    <t>杭州逗点有限公司</t>
  </si>
  <si>
    <t>杭州康禾医药有限公司</t>
  </si>
  <si>
    <t>杭州梵华医疗科技有限公司</t>
  </si>
  <si>
    <t>阜阳市福泰医疗有限公司</t>
  </si>
  <si>
    <t>杭州东兰贸易有限公司</t>
  </si>
  <si>
    <t>杭州贝瑞保健食品有限公司</t>
  </si>
  <si>
    <t>杭州旭美医疗器械有限公司</t>
  </si>
  <si>
    <t>杭州翰鼎医疗器械有限公司</t>
  </si>
  <si>
    <t>杭州营特有限公司</t>
  </si>
  <si>
    <t>杭州弘杰有限公司</t>
  </si>
  <si>
    <t>杭州海誉有限公司</t>
  </si>
  <si>
    <t>杭州玻尔有限公司</t>
  </si>
  <si>
    <t>杭州亚丽有限公司</t>
  </si>
  <si>
    <t>南京林之语医疗科技有限公司</t>
  </si>
  <si>
    <t>杭州芙泽生物科技有限公司</t>
  </si>
  <si>
    <t>杭州源秋医药科技有限公司</t>
  </si>
  <si>
    <t>西安高通科技发展有限公司</t>
  </si>
  <si>
    <t>上海苏迤（YI）医疗器械有限公司</t>
  </si>
  <si>
    <t>上海念成贸易发展有限公司</t>
  </si>
  <si>
    <t>杭州旺达医疗科技有限公司</t>
  </si>
  <si>
    <t>杭州康颂贸易有限公司</t>
  </si>
  <si>
    <t>杭州德邻医疗器械有限公司</t>
  </si>
  <si>
    <t>南京三生生物技术有限公司</t>
  </si>
  <si>
    <t>杭州瑞吉医疗科技有限公司</t>
  </si>
  <si>
    <t>杭州品宥医疗器械有限公司</t>
  </si>
  <si>
    <t>杭州扶遥医疗器械有限公司</t>
  </si>
  <si>
    <t>杭州德弘医药有限公司</t>
  </si>
  <si>
    <t>杭州崧洋生物科技有限公司</t>
  </si>
  <si>
    <t>奥林巴斯贸易（上海）有限公司</t>
  </si>
  <si>
    <t>杭州临武医药科技有限公司</t>
  </si>
  <si>
    <t>杭州九曜医疗器械有限公司</t>
  </si>
  <si>
    <t>杭州浩仁生物科技有限公司</t>
  </si>
  <si>
    <t>杭州星空贸易有限公司</t>
  </si>
  <si>
    <t>杭州安琪儿服装7区</t>
  </si>
  <si>
    <t>浙江喜美恩健康管理有限公司</t>
  </si>
  <si>
    <t>浙江佳远医疗器械有限公司</t>
  </si>
  <si>
    <t>南京静熙生物科技有限公司</t>
  </si>
  <si>
    <t>杭州四季青面料市场满忆寝具用品商行</t>
  </si>
  <si>
    <t>安徽华源包装有限公司</t>
  </si>
  <si>
    <t>上海伟星光学有限公司</t>
  </si>
  <si>
    <t>杭州拓禾医疗器械有限公司</t>
  </si>
  <si>
    <t>杭州博强医疗器械有限公司</t>
  </si>
  <si>
    <t>深圳健安医药有限公司</t>
  </si>
  <si>
    <t>杭州和黄医药科技有限公司</t>
  </si>
  <si>
    <t>杭州四季青靠得牢布行</t>
  </si>
  <si>
    <t>宁波爱肤美生物科技有限公司</t>
  </si>
  <si>
    <t>杭州济修止贸易有限公司</t>
  </si>
  <si>
    <t>上海勤月生物科技有限公司</t>
  </si>
  <si>
    <t>浙江嘉事有限公司</t>
  </si>
  <si>
    <t>杭州天臣贸易有限公司</t>
  </si>
  <si>
    <t>杭州优越贸易有限公司</t>
  </si>
  <si>
    <t>杭州柳叶刀医疗用品有限公司</t>
  </si>
  <si>
    <t>杭州鸿稻农产品开发有限公司</t>
  </si>
  <si>
    <t>上海涣昱医疗科技中心</t>
  </si>
  <si>
    <t>杭州皓智医疗器械有限公司</t>
  </si>
  <si>
    <t>嘉兴金宝医疗卫生用品有限公司</t>
  </si>
  <si>
    <t>杭州全欣生物科技有限公司</t>
  </si>
  <si>
    <t>杭州笃初诚美科技有限公司</t>
  </si>
  <si>
    <t>杭州多塞多医疗器械有限公司</t>
  </si>
  <si>
    <t>杭州引领医疗器械有限公司</t>
  </si>
  <si>
    <t>杭州携腾医疗器械有限公司</t>
  </si>
  <si>
    <t>杭州圆景贸易有限公司</t>
  </si>
  <si>
    <t>杭州脉乐医疗科技有限公司</t>
  </si>
  <si>
    <t>上海勤翱贸易有限公司</t>
  </si>
  <si>
    <t>杭州俊奥贸易有限公司</t>
  </si>
  <si>
    <t>杭州丝雨生物科技有限公司</t>
  </si>
  <si>
    <t>温州力正日用品有限公司</t>
  </si>
  <si>
    <t>杭州代诺医疗科技有限公司</t>
  </si>
  <si>
    <t>杭州华予贸易有限公司</t>
  </si>
  <si>
    <t>杭州无花果科技有限公司</t>
  </si>
  <si>
    <t>杭州鸿弘贸易有限公司</t>
  </si>
  <si>
    <t>浙江企业家俱乐部</t>
  </si>
  <si>
    <t>杭州卓康有限公司（上海盈健）</t>
  </si>
  <si>
    <t>杭州科嘉有限公司</t>
  </si>
  <si>
    <t>杭州华卫生化有限公司</t>
  </si>
  <si>
    <t>杭州祐康有限公司</t>
  </si>
  <si>
    <t>杭州东站小商品市场</t>
  </si>
  <si>
    <t>上海灿世有限公司</t>
  </si>
  <si>
    <t>杭州益心达有限公司</t>
  </si>
  <si>
    <t>杭州永健有限公司</t>
  </si>
  <si>
    <t>深圳大佛医药有限公司</t>
  </si>
  <si>
    <t>杭州黎雪有限公司</t>
  </si>
  <si>
    <t>常州康芸有限公司</t>
  </si>
  <si>
    <t>浙江省医疗器械有限公司</t>
  </si>
  <si>
    <t>杭州沁佳有限公司（上海馨臣）（上海佐姿）</t>
  </si>
  <si>
    <t>杭州润杰有限公司（承嘉）</t>
  </si>
  <si>
    <t>杭州仁川贸易有限公司</t>
  </si>
  <si>
    <t>宁波江北有限公司</t>
  </si>
  <si>
    <t>杭州温冉医疗用品有限公司</t>
  </si>
  <si>
    <t>杭州守望有限公司</t>
  </si>
  <si>
    <t>杭州凯斯医疗有限公司</t>
  </si>
  <si>
    <t>杭州伟航仪器有限公司</t>
  </si>
  <si>
    <t>浙江英特药业有限公司</t>
  </si>
  <si>
    <t>杭州多能生物有限公司</t>
  </si>
  <si>
    <t>北京圣途安科技有限公司</t>
  </si>
  <si>
    <t>杭州龙杭贸易有限公司</t>
  </si>
  <si>
    <t>杭州普生医疗有限公司</t>
  </si>
  <si>
    <t>武汉陶冠贸易有限公司</t>
  </si>
  <si>
    <t>1-年</t>
  </si>
  <si>
    <t>杭州君康有限公司</t>
  </si>
  <si>
    <t>杭州卡来贸易有限公司</t>
  </si>
  <si>
    <t>德清卫康医疗器械有限公司</t>
  </si>
  <si>
    <t>南京宏威生物有限公司</t>
  </si>
  <si>
    <t>金华寿仙谷有限公司</t>
  </si>
  <si>
    <t>好想你浙江商贸有限公司</t>
  </si>
  <si>
    <t>江西3L医用制品有限公司</t>
  </si>
  <si>
    <t>杭州健驰有限公司</t>
  </si>
  <si>
    <t>华东医药股份药品分公司</t>
  </si>
  <si>
    <t>南京智和医疗有限公司</t>
  </si>
  <si>
    <t>杭州妙瑞科技有限公司</t>
  </si>
  <si>
    <t>康颂眼镜有限公司</t>
  </si>
  <si>
    <t>浙江老年报有限公司</t>
  </si>
  <si>
    <t>上海兰荷生物科技有限公司</t>
  </si>
  <si>
    <t>杭州嘉尼南科有限公司</t>
  </si>
  <si>
    <t>光正眼镜有限公司</t>
  </si>
  <si>
    <t>杭州中萃食品有限公司</t>
  </si>
  <si>
    <t>杭州海迦医疗有限公司</t>
  </si>
  <si>
    <t>杭州高顺食品有限公司</t>
  </si>
  <si>
    <t>杭州科拓通讯技术有限公司</t>
  </si>
  <si>
    <t>工程款</t>
  </si>
  <si>
    <t>预收账款清查明细表</t>
  </si>
  <si>
    <t>金额单位:人民币元</t>
  </si>
  <si>
    <t>项    目</t>
  </si>
  <si>
    <t>备   注</t>
  </si>
  <si>
    <t>（年）</t>
  </si>
  <si>
    <t xml:space="preserve">   应付职工薪酬清查明细表</t>
  </si>
  <si>
    <t>户         名</t>
  </si>
  <si>
    <t>备    注</t>
  </si>
  <si>
    <r>
      <rPr>
        <sz val="10"/>
        <rFont val="宋体"/>
        <charset val="134"/>
      </rPr>
      <t>职工</t>
    </r>
  </si>
  <si>
    <r>
      <rPr>
        <sz val="10"/>
        <rFont val="宋体"/>
        <charset val="134"/>
      </rPr>
      <t>工资</t>
    </r>
  </si>
  <si>
    <t>应交税费清查明细表</t>
  </si>
  <si>
    <t>杭州市上城区国家税务局</t>
  </si>
  <si>
    <r>
      <rPr>
        <sz val="10"/>
        <rFont val="宋体"/>
        <charset val="134"/>
      </rPr>
      <t>增值税</t>
    </r>
  </si>
  <si>
    <t>企业所得税</t>
  </si>
  <si>
    <t>杭州市地方税务局上城税务分局</t>
  </si>
  <si>
    <r>
      <rPr>
        <sz val="10"/>
        <rFont val="宋体"/>
        <charset val="134"/>
      </rPr>
      <t>城市维护建设税</t>
    </r>
  </si>
  <si>
    <t>教育费附加</t>
  </si>
  <si>
    <t>地方教育费附加</t>
  </si>
  <si>
    <t>增值税</t>
  </si>
  <si>
    <t>城市维护建设税</t>
  </si>
  <si>
    <t>印花税</t>
  </si>
  <si>
    <t>个人所得税</t>
  </si>
  <si>
    <t>水利建设专项资金</t>
  </si>
  <si>
    <t>残保金</t>
  </si>
  <si>
    <t>（1）清查调整减少44,965.20元，系补提少提印花税、企业所得税、增值税、城建税及附加税、水利建设专项资金、残保金；（2）清查增加数355.03元，系冲回多提代扣代缴个人所得税；（3）清查调整增加25,249.60元 ，系冲回多提折旧；（5）清查调整减少61,652.00 元，系应付中介费调整；（6）清查调整增加25,675.90元，系预收员工伙食费清理调整；（8）清查调整减少151,365.68元，系补提社保。</t>
  </si>
  <si>
    <t>应付利息清查明细表</t>
  </si>
  <si>
    <t>其他应付款清查明细表</t>
  </si>
  <si>
    <t>杭州大手科技有限公司</t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</si>
  <si>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年以上</t>
    </r>
  </si>
  <si>
    <t>兔宝宝装修</t>
  </si>
  <si>
    <t>装修款</t>
  </si>
  <si>
    <t>预提劳务费</t>
  </si>
  <si>
    <t>预提费用</t>
  </si>
  <si>
    <t>19年已支付</t>
  </si>
  <si>
    <t>中惠营业收入款</t>
  </si>
  <si>
    <t>预收款</t>
  </si>
  <si>
    <t>长期借款清查明细表</t>
  </si>
  <si>
    <t>序  号</t>
  </si>
  <si>
    <t>名称</t>
  </si>
  <si>
    <t>到期日期</t>
  </si>
  <si>
    <t>递延税款清查明细表</t>
  </si>
  <si>
    <t>在审计前几年审计报告中有披露是什么款项，核实一下，把内容写到说明中去？</t>
  </si>
  <si>
    <t>所有者权益清查汇总表</t>
  </si>
  <si>
    <t>增值率</t>
  </si>
  <si>
    <t>(%)</t>
  </si>
  <si>
    <t xml:space="preserve">     净资产    </t>
  </si>
  <si>
    <t xml:space="preserve">     其中：实收资本</t>
  </si>
  <si>
    <t xml:space="preserve">         资本公积</t>
  </si>
  <si>
    <t xml:space="preserve">         盈余公积</t>
  </si>
  <si>
    <t xml:space="preserve">         未分配利润</t>
  </si>
  <si>
    <t xml:space="preserve">  </t>
  </si>
  <si>
    <t>总计</t>
  </si>
  <si>
    <t>日期</t>
  </si>
  <si>
    <t>记账凭证</t>
  </si>
  <si>
    <t>摘要</t>
  </si>
  <si>
    <t>借方金额</t>
  </si>
  <si>
    <t>贷方金额</t>
  </si>
  <si>
    <t>初始金额</t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</si>
  <si>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-012</t>
    </r>
  </si>
  <si>
    <r>
      <rPr>
        <sz val="10"/>
        <rFont val="宋体"/>
        <charset val="134"/>
      </rPr>
      <t>伙食费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税务学会</t>
    </r>
    <r>
      <rPr>
        <sz val="10"/>
        <rFont val="Times New Roman"/>
        <charset val="134"/>
      </rPr>
      <t>)</t>
    </r>
  </si>
  <si>
    <t>暂收伙食费</t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</si>
  <si>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-028</t>
    </r>
  </si>
  <si>
    <t>伙食费</t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</si>
  <si>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-031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</si>
  <si>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-035</t>
    </r>
  </si>
  <si>
    <t>食堂收入</t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</si>
  <si>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-036</t>
    </r>
  </si>
  <si>
    <t>员工补贴</t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</si>
  <si>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-030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</si>
  <si>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-039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</si>
  <si>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-040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</si>
  <si>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-011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</si>
  <si>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-034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</si>
  <si>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-009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</si>
  <si>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-014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</si>
  <si>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-025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</si>
  <si>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-026</t>
    </r>
  </si>
  <si>
    <r>
      <rPr>
        <sz val="10"/>
        <rFont val="宋体"/>
        <charset val="134"/>
      </rPr>
      <t>退伙食费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赵琦燕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</si>
  <si>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-029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</si>
  <si>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-001</t>
    </r>
  </si>
  <si>
    <r>
      <rPr>
        <sz val="10"/>
        <rFont val="宋体"/>
        <charset val="134"/>
      </rPr>
      <t>退伙食费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郭辰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</si>
  <si>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-021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</si>
  <si>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-032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</si>
  <si>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-004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</si>
  <si>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-007</t>
    </r>
  </si>
  <si>
    <t>退还伙食费</t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</si>
  <si>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-023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</si>
  <si>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-041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</si>
  <si>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-046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</si>
  <si>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-047</t>
    </r>
  </si>
  <si>
    <t>赵敏恩</t>
  </si>
  <si>
    <t>吴洁</t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</si>
  <si>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-037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</si>
  <si>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-042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</si>
  <si>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-018</t>
    </r>
  </si>
  <si>
    <t>退伙食费</t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</si>
  <si>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-038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</si>
  <si>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-045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</si>
  <si>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-010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</si>
  <si>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-016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</si>
  <si>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-017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</si>
  <si>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-043</t>
    </r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</si>
  <si>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-044</t>
    </r>
  </si>
  <si>
    <t>其他收入</t>
  </si>
  <si>
    <r>
      <rPr>
        <sz val="10"/>
        <rFont val="宋体"/>
        <charset val="134"/>
      </rPr>
      <t>记</t>
    </r>
    <r>
      <rPr>
        <sz val="10"/>
        <rFont val="Times New Roman"/>
        <charset val="134"/>
      </rPr>
      <t>-052</t>
    </r>
  </si>
</sst>
</file>

<file path=xl/styles.xml><?xml version="1.0" encoding="utf-8"?>
<styleSheet xmlns="http://schemas.openxmlformats.org/spreadsheetml/2006/main">
  <numFmts count="17">
    <numFmt numFmtId="176" formatCode="#,##0.00_ ;[Red]\-#,##0.00\ "/>
    <numFmt numFmtId="177" formatCode="#,##0.00_);[Red]\(#,##0.00\)"/>
    <numFmt numFmtId="43" formatCode="_ * #,##0.00_ ;_ * \-#,##0.00_ ;_ * &quot;-&quot;??_ ;_ @_ "/>
    <numFmt numFmtId="178" formatCode="#,##0_ "/>
    <numFmt numFmtId="179" formatCode="yyyy&quot;年&quot;m&quot;月&quot;;@"/>
    <numFmt numFmtId="41" formatCode="_ * #,##0_ ;_ * \-#,##0_ ;_ * &quot;-&quot;_ ;_ @_ "/>
    <numFmt numFmtId="180" formatCode="0_);[Red]\(0\)"/>
    <numFmt numFmtId="44" formatCode="_ &quot;￥&quot;* #,##0.00_ ;_ &quot;￥&quot;* \-#,##0.00_ ;_ &quot;￥&quot;* &quot;-&quot;??_ ;_ @_ "/>
    <numFmt numFmtId="181" formatCode="0.00_);[Red]\(0.00\)"/>
    <numFmt numFmtId="42" formatCode="_ &quot;￥&quot;* #,##0_ ;_ &quot;￥&quot;* \-#,##0_ ;_ &quot;￥&quot;* &quot;-&quot;_ ;_ @_ "/>
    <numFmt numFmtId="182" formatCode="_(* #,##0.00_);_(* \(#,##0.00\);_(* &quot;-&quot;??_);_(@_)"/>
    <numFmt numFmtId="183" formatCode="#,##0_ ;[Red]\-#,##0\ "/>
    <numFmt numFmtId="184" formatCode="#,##0.00_ "/>
    <numFmt numFmtId="185" formatCode="0.00_ "/>
    <numFmt numFmtId="186" formatCode="yyyy/m/d;@"/>
    <numFmt numFmtId="187" formatCode="0_ "/>
    <numFmt numFmtId="188" formatCode="0.00_ ;[Red]\-0.00\ "/>
  </numFmts>
  <fonts count="69">
    <font>
      <sz val="12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18"/>
      <name val="宋体"/>
      <charset val="134"/>
    </font>
    <font>
      <sz val="12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2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8"/>
      <name val="Times New Roman"/>
      <charset val="134"/>
    </font>
    <font>
      <sz val="10"/>
      <color rgb="FF000000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0"/>
      <color indexed="10"/>
      <name val="Times New Roman"/>
      <charset val="134"/>
    </font>
    <font>
      <sz val="10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rgb="FFFF0000"/>
      <name val="Times New Roman"/>
      <charset val="134"/>
    </font>
    <font>
      <b/>
      <sz val="16"/>
      <name val="宋体"/>
      <charset val="134"/>
    </font>
    <font>
      <sz val="10"/>
      <color rgb="FF000000"/>
      <name val="Times New Roman"/>
      <charset val="134"/>
    </font>
    <font>
      <sz val="10"/>
      <name val="Times New Roman"/>
      <charset val="0"/>
    </font>
    <font>
      <sz val="9"/>
      <name val="Times New Roman"/>
      <charset val="0"/>
    </font>
    <font>
      <sz val="8"/>
      <name val="宋体"/>
      <charset val="134"/>
    </font>
    <font>
      <sz val="12"/>
      <color indexed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0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463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25" borderId="27" applyNumberForma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4" fontId="35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39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27" borderId="28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34" fillId="2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0" fillId="0" borderId="0"/>
    <xf numFmtId="0" fontId="51" fillId="0" borderId="2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3" fillId="30" borderId="3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8" fillId="30" borderId="27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2" fillId="33" borderId="30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5" fillId="0" borderId="33" applyNumberFormat="0" applyFill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0" borderId="0"/>
    <xf numFmtId="0" fontId="31" fillId="2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31" fillId="2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31" fillId="2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0" borderId="0"/>
    <xf numFmtId="0" fontId="31" fillId="2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45" fillId="0" borderId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0" borderId="0"/>
    <xf numFmtId="0" fontId="31" fillId="2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/>
    <xf numFmtId="0" fontId="31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1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1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31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0" borderId="0"/>
    <xf numFmtId="0" fontId="31" fillId="7" borderId="0" applyNumberFormat="0" applyBorder="0" applyAlignment="0" applyProtection="0">
      <alignment vertical="center"/>
    </xf>
    <xf numFmtId="0" fontId="0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1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66" fillId="0" borderId="0"/>
    <xf numFmtId="0" fontId="31" fillId="3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/>
    <xf numFmtId="0" fontId="34" fillId="13" borderId="0" applyNumberFormat="0" applyBorder="0" applyAlignment="0" applyProtection="0">
      <alignment vertical="center"/>
    </xf>
    <xf numFmtId="0" fontId="0" fillId="0" borderId="0"/>
    <xf numFmtId="0" fontId="34" fillId="13" borderId="0" applyNumberFormat="0" applyBorder="0" applyAlignment="0" applyProtection="0">
      <alignment vertical="center"/>
    </xf>
    <xf numFmtId="0" fontId="0" fillId="0" borderId="0"/>
    <xf numFmtId="0" fontId="3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1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182" fontId="45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61" fillId="0" borderId="38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56" borderId="3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56" borderId="3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5" fillId="56" borderId="3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0" fillId="0" borderId="0"/>
    <xf numFmtId="0" fontId="46" fillId="28" borderId="0" applyNumberFormat="0" applyBorder="0" applyAlignment="0" applyProtection="0">
      <alignment vertical="center"/>
    </xf>
    <xf numFmtId="0" fontId="0" fillId="0" borderId="0"/>
    <xf numFmtId="0" fontId="34" fillId="57" borderId="0" applyNumberFormat="0" applyBorder="0" applyAlignment="0" applyProtection="0">
      <alignment vertical="center"/>
    </xf>
    <xf numFmtId="0" fontId="0" fillId="0" borderId="0"/>
    <xf numFmtId="0" fontId="34" fillId="57" borderId="0" applyNumberFormat="0" applyBorder="0" applyAlignment="0" applyProtection="0">
      <alignment vertical="center"/>
    </xf>
    <xf numFmtId="0" fontId="0" fillId="0" borderId="0"/>
    <xf numFmtId="0" fontId="34" fillId="57" borderId="0" applyNumberFormat="0" applyBorder="0" applyAlignment="0" applyProtection="0">
      <alignment vertical="center"/>
    </xf>
    <xf numFmtId="0" fontId="0" fillId="0" borderId="0"/>
    <xf numFmtId="0" fontId="34" fillId="57" borderId="0" applyNumberFormat="0" applyBorder="0" applyAlignment="0" applyProtection="0">
      <alignment vertical="center"/>
    </xf>
    <xf numFmtId="0" fontId="0" fillId="0" borderId="0"/>
    <xf numFmtId="0" fontId="34" fillId="57" borderId="0" applyNumberFormat="0" applyBorder="0" applyAlignment="0" applyProtection="0">
      <alignment vertical="center"/>
    </xf>
    <xf numFmtId="0" fontId="0" fillId="0" borderId="0"/>
    <xf numFmtId="0" fontId="34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60" fillId="16" borderId="26" applyNumberFormat="0" applyAlignment="0" applyProtection="0">
      <alignment vertical="center"/>
    </xf>
    <xf numFmtId="0" fontId="0" fillId="0" borderId="0"/>
    <xf numFmtId="0" fontId="60" fillId="16" borderId="26" applyNumberFormat="0" applyAlignment="0" applyProtection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0" fillId="31" borderId="29" applyNumberFormat="0" applyFon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0" fillId="0" borderId="0"/>
    <xf numFmtId="0" fontId="0" fillId="0" borderId="0">
      <alignment vertical="center"/>
    </xf>
    <xf numFmtId="0" fontId="0" fillId="31" borderId="29" applyNumberFormat="0" applyFon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1" borderId="29" applyNumberFormat="0" applyFon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2" fillId="22" borderId="35" applyNumberFormat="0" applyAlignment="0" applyProtection="0">
      <alignment vertical="center"/>
    </xf>
    <xf numFmtId="0" fontId="31" fillId="0" borderId="0">
      <alignment vertical="center"/>
    </xf>
    <xf numFmtId="0" fontId="62" fillId="22" borderId="35" applyNumberFormat="0" applyAlignment="0" applyProtection="0">
      <alignment vertical="center"/>
    </xf>
    <xf numFmtId="0" fontId="31" fillId="0" borderId="0">
      <alignment vertical="center"/>
    </xf>
    <xf numFmtId="0" fontId="62" fillId="22" borderId="35" applyNumberFormat="0" applyAlignment="0" applyProtection="0">
      <alignment vertical="center"/>
    </xf>
    <xf numFmtId="0" fontId="31" fillId="0" borderId="0">
      <alignment vertical="center"/>
    </xf>
    <xf numFmtId="0" fontId="62" fillId="22" borderId="35" applyNumberFormat="0" applyAlignment="0" applyProtection="0">
      <alignment vertical="center"/>
    </xf>
    <xf numFmtId="0" fontId="31" fillId="0" borderId="0">
      <alignment vertical="center"/>
    </xf>
    <xf numFmtId="0" fontId="62" fillId="22" borderId="35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1" borderId="29" applyNumberFormat="0" applyFon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0" fillId="16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0" fillId="16" borderId="26" applyNumberFormat="0" applyAlignment="0" applyProtection="0">
      <alignment vertical="center"/>
    </xf>
    <xf numFmtId="0" fontId="0" fillId="0" borderId="0"/>
    <xf numFmtId="0" fontId="60" fillId="16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31" borderId="2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1" borderId="2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1" borderId="2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1" borderId="29" applyNumberFormat="0" applyFont="0" applyAlignment="0" applyProtection="0">
      <alignment vertical="center"/>
    </xf>
    <xf numFmtId="0" fontId="0" fillId="0" borderId="0">
      <alignment vertical="center"/>
    </xf>
    <xf numFmtId="0" fontId="0" fillId="31" borderId="2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65" fillId="56" borderId="37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4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4" fillId="5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2" fillId="22" borderId="35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60" fillId="16" borderId="26" applyNumberFormat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31" fillId="31" borderId="29" applyNumberFormat="0" applyFont="0" applyAlignment="0" applyProtection="0">
      <alignment vertical="center"/>
    </xf>
    <xf numFmtId="0" fontId="0" fillId="31" borderId="29" applyNumberFormat="0" applyFont="0" applyAlignment="0" applyProtection="0">
      <alignment vertical="center"/>
    </xf>
    <xf numFmtId="0" fontId="0" fillId="31" borderId="29" applyNumberFormat="0" applyFont="0" applyAlignment="0" applyProtection="0">
      <alignment vertical="center"/>
    </xf>
    <xf numFmtId="0" fontId="0" fillId="31" borderId="29" applyNumberFormat="0" applyFont="0" applyAlignment="0" applyProtection="0">
      <alignment vertical="center"/>
    </xf>
    <xf numFmtId="0" fontId="0" fillId="31" borderId="29" applyNumberFormat="0" applyFont="0" applyAlignment="0" applyProtection="0">
      <alignment vertical="center"/>
    </xf>
  </cellStyleXfs>
  <cellXfs count="5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84" fontId="2" fillId="0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84" fontId="4" fillId="0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43" fontId="4" fillId="0" borderId="0" xfId="18" applyFont="1" applyFill="1" applyAlignment="1">
      <alignment vertical="center"/>
    </xf>
    <xf numFmtId="43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4" fillId="0" borderId="0" xfId="830" applyFont="1" applyFill="1" applyAlignment="1">
      <alignment vertical="center"/>
    </xf>
    <xf numFmtId="0" fontId="4" fillId="0" borderId="0" xfId="830" applyFont="1" applyFill="1" applyAlignment="1">
      <alignment horizontal="right" vertical="center"/>
    </xf>
    <xf numFmtId="0" fontId="5" fillId="0" borderId="0" xfId="830" applyFont="1" applyFill="1" applyAlignment="1">
      <alignment horizontal="center" vertical="center"/>
    </xf>
    <xf numFmtId="0" fontId="4" fillId="0" borderId="1" xfId="830" applyFont="1" applyFill="1" applyBorder="1" applyAlignment="1">
      <alignment horizontal="left" vertical="center"/>
    </xf>
    <xf numFmtId="0" fontId="4" fillId="0" borderId="1" xfId="830" applyFont="1" applyFill="1" applyBorder="1" applyAlignment="1">
      <alignment horizontal="right" vertical="center"/>
    </xf>
    <xf numFmtId="0" fontId="4" fillId="0" borderId="0" xfId="830" applyFont="1" applyFill="1" applyBorder="1" applyAlignment="1">
      <alignment horizontal="left" vertical="center"/>
    </xf>
    <xf numFmtId="0" fontId="7" fillId="0" borderId="2" xfId="830" applyFont="1" applyFill="1" applyBorder="1" applyAlignment="1">
      <alignment horizontal="center" vertical="center" wrapText="1"/>
    </xf>
    <xf numFmtId="0" fontId="4" fillId="0" borderId="2" xfId="830" applyFont="1" applyFill="1" applyBorder="1" applyAlignment="1">
      <alignment horizontal="center" vertical="center"/>
    </xf>
    <xf numFmtId="0" fontId="4" fillId="0" borderId="2" xfId="830" applyFont="1" applyFill="1" applyBorder="1" applyAlignment="1">
      <alignment vertical="center" shrinkToFit="1"/>
    </xf>
    <xf numFmtId="184" fontId="4" fillId="0" borderId="2" xfId="830" applyNumberFormat="1" applyFont="1" applyBorder="1" applyAlignment="1">
      <alignment vertical="center"/>
    </xf>
    <xf numFmtId="184" fontId="4" fillId="0" borderId="2" xfId="830" applyNumberFormat="1" applyFont="1" applyFill="1" applyBorder="1" applyAlignment="1">
      <alignment horizontal="right" vertical="center"/>
    </xf>
    <xf numFmtId="0" fontId="4" fillId="2" borderId="0" xfId="830" applyFont="1" applyFill="1" applyAlignment="1">
      <alignment vertical="center" wrapText="1"/>
    </xf>
    <xf numFmtId="0" fontId="4" fillId="0" borderId="2" xfId="830" applyFont="1" applyFill="1" applyBorder="1" applyAlignment="1">
      <alignment vertical="center"/>
    </xf>
    <xf numFmtId="0" fontId="4" fillId="0" borderId="5" xfId="830" applyFont="1" applyFill="1" applyBorder="1" applyAlignment="1">
      <alignment horizontal="center" vertical="center"/>
    </xf>
    <xf numFmtId="0" fontId="4" fillId="0" borderId="6" xfId="830" applyFont="1" applyFill="1" applyBorder="1" applyAlignment="1">
      <alignment horizontal="center" vertical="center"/>
    </xf>
    <xf numFmtId="0" fontId="0" fillId="0" borderId="0" xfId="830" applyFont="1" applyAlignment="1">
      <alignment vertical="center"/>
    </xf>
    <xf numFmtId="0" fontId="4" fillId="2" borderId="0" xfId="830" applyFont="1" applyFill="1" applyAlignment="1">
      <alignment vertical="center"/>
    </xf>
    <xf numFmtId="0" fontId="4" fillId="2" borderId="0" xfId="830" applyFont="1" applyFill="1" applyAlignment="1">
      <alignment horizontal="right" vertical="center"/>
    </xf>
    <xf numFmtId="0" fontId="5" fillId="2" borderId="0" xfId="83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830" applyFont="1" applyFill="1" applyBorder="1" applyAlignment="1">
      <alignment horizontal="center" vertical="center" wrapText="1"/>
    </xf>
    <xf numFmtId="0" fontId="4" fillId="0" borderId="3" xfId="830" applyFont="1" applyFill="1" applyBorder="1" applyAlignment="1">
      <alignment horizontal="center" vertical="center"/>
    </xf>
    <xf numFmtId="0" fontId="4" fillId="0" borderId="4" xfId="830" applyFont="1" applyFill="1" applyBorder="1" applyAlignment="1">
      <alignment horizontal="center" vertical="center"/>
    </xf>
    <xf numFmtId="14" fontId="4" fillId="0" borderId="2" xfId="830" applyNumberFormat="1" applyFont="1" applyFill="1" applyBorder="1" applyAlignment="1">
      <alignment horizontal="center" vertical="center"/>
    </xf>
    <xf numFmtId="14" fontId="4" fillId="0" borderId="2" xfId="830" applyNumberFormat="1" applyFont="1" applyFill="1" applyBorder="1" applyAlignment="1">
      <alignment horizontal="right" vertical="center"/>
    </xf>
    <xf numFmtId="184" fontId="4" fillId="0" borderId="2" xfId="830" applyNumberFormat="1" applyFont="1" applyFill="1" applyBorder="1" applyAlignment="1">
      <alignment vertical="center"/>
    </xf>
    <xf numFmtId="184" fontId="4" fillId="0" borderId="2" xfId="830" applyNumberFormat="1" applyFont="1" applyFill="1" applyBorder="1" applyAlignment="1">
      <alignment horizontal="center" vertical="center"/>
    </xf>
    <xf numFmtId="0" fontId="4" fillId="0" borderId="2" xfId="830" applyFont="1" applyFill="1" applyBorder="1" applyAlignment="1">
      <alignment horizontal="right" vertical="center"/>
    </xf>
    <xf numFmtId="0" fontId="4" fillId="0" borderId="0" xfId="83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3" fontId="4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/>
    <xf numFmtId="43" fontId="4" fillId="0" borderId="4" xfId="0" applyNumberFormat="1" applyFont="1" applyFill="1" applyBorder="1" applyAlignment="1">
      <alignment horizontal="center" vertical="center" wrapText="1"/>
    </xf>
    <xf numFmtId="0" fontId="4" fillId="0" borderId="5" xfId="1111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183" fontId="2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43" fontId="8" fillId="0" borderId="2" xfId="0" applyNumberFormat="1" applyFont="1" applyFill="1" applyBorder="1" applyAlignment="1">
      <alignment horizontal="right" vertical="center"/>
    </xf>
    <xf numFmtId="43" fontId="2" fillId="0" borderId="2" xfId="0" applyNumberFormat="1" applyFont="1" applyFill="1" applyBorder="1" applyAlignment="1">
      <alignment horizontal="right" vertical="center"/>
    </xf>
    <xf numFmtId="0" fontId="2" fillId="0" borderId="5" xfId="1111" applyFont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3" fontId="2" fillId="0" borderId="2" xfId="18" applyNumberFormat="1" applyFont="1" applyBorder="1" applyAlignment="1">
      <alignment vertical="center"/>
    </xf>
    <xf numFmtId="43" fontId="2" fillId="0" borderId="2" xfId="0" applyNumberFormat="1" applyFont="1" applyBorder="1" applyAlignment="1">
      <alignment vertical="center"/>
    </xf>
    <xf numFmtId="184" fontId="4" fillId="0" borderId="0" xfId="0" applyNumberFormat="1" applyFont="1" applyFill="1" applyAlignment="1">
      <alignment vertical="center"/>
    </xf>
    <xf numFmtId="0" fontId="4" fillId="0" borderId="0" xfId="830" applyFont="1" applyFill="1" applyBorder="1" applyAlignment="1">
      <alignment horizontal="right" vertical="center"/>
    </xf>
    <xf numFmtId="0" fontId="4" fillId="0" borderId="2" xfId="830" applyFont="1" applyFill="1" applyBorder="1" applyAlignment="1">
      <alignment horizontal="left" vertical="center"/>
    </xf>
    <xf numFmtId="176" fontId="4" fillId="0" borderId="2" xfId="830" applyNumberFormat="1" applyFont="1" applyFill="1" applyBorder="1" applyAlignment="1">
      <alignment horizontal="right" vertical="center"/>
    </xf>
    <xf numFmtId="0" fontId="4" fillId="0" borderId="2" xfId="830" applyFont="1" applyBorder="1" applyAlignment="1">
      <alignment vertical="center"/>
    </xf>
    <xf numFmtId="176" fontId="4" fillId="0" borderId="2" xfId="830" applyNumberFormat="1" applyFont="1" applyBorder="1" applyAlignment="1">
      <alignment vertical="center"/>
    </xf>
    <xf numFmtId="0" fontId="0" fillId="0" borderId="4" xfId="0" applyFont="1" applyBorder="1"/>
    <xf numFmtId="0" fontId="4" fillId="0" borderId="2" xfId="0" applyFont="1" applyBorder="1" applyAlignment="1">
      <alignment horizontal="left" vertical="center"/>
    </xf>
    <xf numFmtId="43" fontId="2" fillId="0" borderId="2" xfId="0" applyNumberFormat="1" applyFont="1" applyBorder="1" applyAlignment="1">
      <alignment horizontal="left" vertical="center"/>
    </xf>
    <xf numFmtId="43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43" fontId="4" fillId="0" borderId="0" xfId="18" applyFont="1" applyFill="1" applyAlignment="1">
      <alignment horizontal="right" vertical="center"/>
    </xf>
    <xf numFmtId="43" fontId="4" fillId="0" borderId="0" xfId="18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43" fontId="4" fillId="0" borderId="2" xfId="18" applyFont="1" applyFill="1" applyBorder="1" applyAlignment="1">
      <alignment horizontal="center" vertical="center"/>
    </xf>
    <xf numFmtId="184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43" fontId="2" fillId="0" borderId="2" xfId="18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Border="1"/>
    <xf numFmtId="0" fontId="0" fillId="0" borderId="0" xfId="0" applyFont="1" applyAlignment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85" fontId="4" fillId="0" borderId="2" xfId="0" applyNumberFormat="1" applyFont="1" applyFill="1" applyBorder="1" applyAlignment="1">
      <alignment horizontal="center" vertical="center"/>
    </xf>
    <xf numFmtId="185" fontId="7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43" fontId="2" fillId="0" borderId="2" xfId="0" applyNumberFormat="1" applyFont="1" applyBorder="1" applyAlignment="1">
      <alignment horizontal="center"/>
    </xf>
    <xf numFmtId="43" fontId="4" fillId="0" borderId="2" xfId="18" applyFont="1" applyFill="1" applyBorder="1" applyAlignment="1">
      <alignment horizontal="right" vertical="center"/>
    </xf>
    <xf numFmtId="43" fontId="2" fillId="0" borderId="2" xfId="0" applyNumberFormat="1" applyFont="1" applyBorder="1"/>
    <xf numFmtId="0" fontId="4" fillId="0" borderId="7" xfId="0" applyFont="1" applyBorder="1" applyAlignment="1">
      <alignment horizontal="center"/>
    </xf>
    <xf numFmtId="0" fontId="10" fillId="0" borderId="0" xfId="0" applyFont="1" applyAlignment="1"/>
    <xf numFmtId="49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3" fontId="7" fillId="0" borderId="4" xfId="0" applyNumberFormat="1" applyFont="1" applyFill="1" applyBorder="1" applyAlignment="1">
      <alignment horizontal="center" vertical="center" wrapText="1"/>
    </xf>
    <xf numFmtId="0" fontId="4" fillId="0" borderId="2" xfId="1112" applyFont="1" applyBorder="1">
      <alignment vertical="center"/>
    </xf>
    <xf numFmtId="0" fontId="4" fillId="0" borderId="2" xfId="0" applyFont="1" applyBorder="1" applyAlignment="1"/>
    <xf numFmtId="0" fontId="4" fillId="3" borderId="2" xfId="1110" applyNumberFormat="1" applyFont="1" applyFill="1" applyBorder="1" applyAlignment="1" applyProtection="1">
      <alignment vertical="center" shrinkToFit="1"/>
      <protection locked="0"/>
    </xf>
    <xf numFmtId="43" fontId="2" fillId="3" borderId="2" xfId="1110" applyNumberFormat="1" applyFont="1" applyFill="1" applyBorder="1" applyAlignment="1" applyProtection="1">
      <alignment vertical="center" shrinkToFit="1"/>
      <protection locked="0"/>
    </xf>
    <xf numFmtId="0" fontId="4" fillId="3" borderId="2" xfId="1110" applyNumberFormat="1" applyFont="1" applyFill="1" applyBorder="1" applyAlignment="1" applyProtection="1">
      <alignment horizontal="center" vertical="center" shrinkToFit="1"/>
      <protection locked="0"/>
    </xf>
    <xf numFmtId="184" fontId="4" fillId="0" borderId="2" xfId="0" applyNumberFormat="1" applyFont="1" applyFill="1" applyBorder="1" applyAlignment="1">
      <alignment horizontal="center" vertical="center"/>
    </xf>
    <xf numFmtId="0" fontId="0" fillId="4" borderId="0" xfId="0" applyFont="1" applyFill="1"/>
    <xf numFmtId="0" fontId="0" fillId="0" borderId="0" xfId="0" applyFont="1" applyFill="1"/>
    <xf numFmtId="0" fontId="0" fillId="0" borderId="0" xfId="0" applyFont="1"/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2" xfId="830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/>
    </xf>
    <xf numFmtId="177" fontId="2" fillId="0" borderId="2" xfId="1108" applyNumberFormat="1" applyFont="1" applyFill="1" applyBorder="1" applyAlignment="1">
      <alignment horizontal="center" vertical="center" wrapText="1"/>
    </xf>
    <xf numFmtId="43" fontId="2" fillId="0" borderId="2" xfId="830" applyNumberFormat="1" applyFont="1" applyFill="1" applyBorder="1" applyAlignment="1">
      <alignment horizontal="center" vertical="center"/>
    </xf>
    <xf numFmtId="43" fontId="2" fillId="0" borderId="2" xfId="1267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43" fontId="5" fillId="0" borderId="0" xfId="18" applyFont="1" applyFill="1" applyAlignment="1">
      <alignment horizontal="center" vertical="center"/>
    </xf>
    <xf numFmtId="43" fontId="4" fillId="0" borderId="9" xfId="18" applyFont="1" applyFill="1" applyBorder="1" applyAlignment="1">
      <alignment horizontal="center" vertical="center"/>
    </xf>
    <xf numFmtId="43" fontId="4" fillId="0" borderId="8" xfId="18" applyFont="1" applyFill="1" applyBorder="1" applyAlignment="1">
      <alignment horizontal="center" vertical="center"/>
    </xf>
    <xf numFmtId="43" fontId="4" fillId="0" borderId="3" xfId="18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3" fontId="2" fillId="0" borderId="2" xfId="18" applyNumberFormat="1" applyFont="1" applyFill="1" applyBorder="1" applyAlignment="1">
      <alignment horizontal="center" vertical="center"/>
    </xf>
    <xf numFmtId="43" fontId="0" fillId="0" borderId="0" xfId="0" applyNumberFormat="1" applyFont="1" applyFill="1"/>
    <xf numFmtId="0" fontId="12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43" fontId="2" fillId="0" borderId="2" xfId="18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84" fontId="2" fillId="0" borderId="2" xfId="0" applyNumberFormat="1" applyFont="1" applyFill="1" applyBorder="1" applyAlignment="1">
      <alignment vertical="center"/>
    </xf>
    <xf numFmtId="184" fontId="2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4" fontId="4" fillId="3" borderId="2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right" vertical="center" shrinkToFit="1"/>
    </xf>
    <xf numFmtId="184" fontId="4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/>
    </xf>
    <xf numFmtId="184" fontId="4" fillId="0" borderId="2" xfId="0" applyNumberFormat="1" applyFont="1" applyFill="1" applyBorder="1" applyAlignment="1">
      <alignment vertical="center"/>
    </xf>
    <xf numFmtId="184" fontId="4" fillId="0" borderId="5" xfId="0" applyNumberFormat="1" applyFont="1" applyFill="1" applyBorder="1" applyAlignment="1">
      <alignment horizontal="right" vertical="center"/>
    </xf>
    <xf numFmtId="184" fontId="4" fillId="0" borderId="4" xfId="0" applyNumberFormat="1" applyFont="1" applyFill="1" applyBorder="1" applyAlignment="1">
      <alignment horizontal="right" vertical="center"/>
    </xf>
    <xf numFmtId="43" fontId="4" fillId="3" borderId="2" xfId="0" applyNumberFormat="1" applyFont="1" applyFill="1" applyBorder="1" applyAlignment="1">
      <alignment horizontal="center" vertical="center"/>
    </xf>
    <xf numFmtId="40" fontId="15" fillId="0" borderId="0" xfId="0" applyNumberFormat="1" applyFont="1" applyFill="1" applyAlignment="1">
      <alignment horizontal="center" vertical="center"/>
    </xf>
    <xf numFmtId="40" fontId="4" fillId="0" borderId="0" xfId="0" applyNumberFormat="1" applyFont="1" applyFill="1" applyAlignment="1">
      <alignment horizontal="center" vertical="center"/>
    </xf>
    <xf numFmtId="40" fontId="4" fillId="0" borderId="0" xfId="0" applyNumberFormat="1" applyFont="1" applyFill="1" applyAlignment="1">
      <alignment horizontal="left" vertical="center"/>
    </xf>
    <xf numFmtId="185" fontId="4" fillId="0" borderId="0" xfId="0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0" fontId="4" fillId="0" borderId="2" xfId="0" applyNumberFormat="1" applyFont="1" applyFill="1" applyBorder="1" applyAlignment="1">
      <alignment horizontal="right" vertical="center"/>
    </xf>
    <xf numFmtId="43" fontId="4" fillId="0" borderId="2" xfId="0" applyNumberFormat="1" applyFont="1" applyFill="1" applyBorder="1" applyAlignment="1">
      <alignment horizontal="center" vertical="center"/>
    </xf>
    <xf numFmtId="43" fontId="4" fillId="0" borderId="3" xfId="0" applyNumberFormat="1" applyFont="1" applyFill="1" applyBorder="1" applyAlignment="1">
      <alignment horizontal="center" vertical="center"/>
    </xf>
    <xf numFmtId="40" fontId="4" fillId="0" borderId="3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vertical="center"/>
    </xf>
    <xf numFmtId="40" fontId="4" fillId="0" borderId="2" xfId="0" applyNumberFormat="1" applyFont="1" applyFill="1" applyBorder="1" applyAlignment="1">
      <alignment horizontal="right"/>
    </xf>
    <xf numFmtId="40" fontId="4" fillId="0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/>
    <xf numFmtId="43" fontId="4" fillId="0" borderId="2" xfId="18" applyFont="1" applyBorder="1" applyAlignment="1">
      <alignment horizontal="right"/>
    </xf>
    <xf numFmtId="0" fontId="4" fillId="0" borderId="11" xfId="0" applyFont="1" applyFill="1" applyBorder="1" applyAlignment="1">
      <alignment horizontal="center" vertical="center" wrapText="1"/>
    </xf>
    <xf numFmtId="43" fontId="4" fillId="0" borderId="4" xfId="18" applyFont="1" applyBorder="1" applyAlignment="1">
      <alignment horizontal="right"/>
    </xf>
    <xf numFmtId="40" fontId="4" fillId="0" borderId="4" xfId="0" applyNumberFormat="1" applyFont="1" applyFill="1" applyBorder="1" applyAlignment="1">
      <alignment horizontal="right"/>
    </xf>
    <xf numFmtId="40" fontId="4" fillId="0" borderId="4" xfId="0" applyNumberFormat="1" applyFont="1" applyFill="1" applyBorder="1" applyAlignment="1">
      <alignment horizontal="center"/>
    </xf>
    <xf numFmtId="40" fontId="4" fillId="0" borderId="1" xfId="0" applyNumberFormat="1" applyFont="1" applyFill="1" applyBorder="1" applyAlignment="1">
      <alignment vertical="center"/>
    </xf>
    <xf numFmtId="181" fontId="11" fillId="0" borderId="2" xfId="0" applyNumberFormat="1" applyFont="1" applyFill="1" applyBorder="1" applyAlignment="1">
      <alignment horizontal="center"/>
    </xf>
    <xf numFmtId="177" fontId="2" fillId="0" borderId="2" xfId="1108" applyNumberFormat="1" applyFont="1" applyFill="1" applyBorder="1" applyAlignment="1">
      <alignment horizontal="right" vertical="center" wrapText="1"/>
    </xf>
    <xf numFmtId="43" fontId="2" fillId="0" borderId="2" xfId="830" applyNumberFormat="1" applyFont="1" applyFill="1" applyBorder="1" applyAlignment="1">
      <alignment horizontal="right"/>
    </xf>
    <xf numFmtId="43" fontId="2" fillId="0" borderId="2" xfId="1267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/>
    </xf>
    <xf numFmtId="181" fontId="2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3" fontId="2" fillId="0" borderId="2" xfId="18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43" fontId="4" fillId="0" borderId="0" xfId="0" applyNumberFormat="1" applyFont="1" applyFill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2" fillId="0" borderId="5" xfId="830" applyFont="1" applyFill="1" applyBorder="1" applyAlignment="1">
      <alignment horizontal="center" vertical="center"/>
    </xf>
    <xf numFmtId="0" fontId="4" fillId="0" borderId="2" xfId="830" applyFont="1" applyBorder="1" applyAlignment="1">
      <alignment horizontal="center" vertical="center" wrapText="1"/>
    </xf>
    <xf numFmtId="0" fontId="2" fillId="0" borderId="2" xfId="830" applyFont="1" applyBorder="1" applyAlignment="1">
      <alignment horizontal="center" vertical="center" wrapText="1"/>
    </xf>
    <xf numFmtId="0" fontId="4" fillId="0" borderId="2" xfId="830" applyNumberFormat="1" applyFont="1" applyFill="1" applyBorder="1" applyAlignment="1">
      <alignment horizontal="center" vertical="center" wrapText="1"/>
    </xf>
    <xf numFmtId="179" fontId="2" fillId="3" borderId="2" xfId="0" applyNumberFormat="1" applyFont="1" applyFill="1" applyBorder="1" applyAlignment="1">
      <alignment horizontal="center" vertical="center"/>
    </xf>
    <xf numFmtId="43" fontId="2" fillId="0" borderId="2" xfId="83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830" applyFont="1" applyFill="1" applyBorder="1" applyAlignment="1">
      <alignment horizontal="center" vertical="center" wrapText="1"/>
    </xf>
    <xf numFmtId="0" fontId="2" fillId="0" borderId="2" xfId="83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3" fontId="2" fillId="0" borderId="2" xfId="830" applyNumberFormat="1" applyFont="1" applyBorder="1" applyAlignment="1">
      <alignment horizontal="center" vertical="center"/>
    </xf>
    <xf numFmtId="4" fontId="2" fillId="0" borderId="6" xfId="830" applyNumberFormat="1" applyFont="1" applyBorder="1" applyAlignment="1">
      <alignment horizontal="center" vertical="center"/>
    </xf>
    <xf numFmtId="184" fontId="2" fillId="0" borderId="2" xfId="83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184" fontId="2" fillId="0" borderId="3" xfId="0" applyNumberFormat="1" applyFont="1" applyFill="1" applyBorder="1" applyAlignment="1">
      <alignment horizontal="center" vertical="center"/>
    </xf>
    <xf numFmtId="184" fontId="2" fillId="3" borderId="2" xfId="0" applyNumberFormat="1" applyFont="1" applyFill="1" applyBorder="1" applyAlignment="1">
      <alignment horizontal="center" vertical="center"/>
    </xf>
    <xf numFmtId="186" fontId="11" fillId="0" borderId="2" xfId="0" applyNumberFormat="1" applyFont="1" applyFill="1" applyBorder="1" applyAlignment="1">
      <alignment horizontal="center" vertical="center"/>
    </xf>
    <xf numFmtId="43" fontId="2" fillId="0" borderId="2" xfId="83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43" fontId="2" fillId="0" borderId="2" xfId="0" applyNumberFormat="1" applyFont="1" applyFill="1" applyBorder="1" applyAlignment="1">
      <alignment vertical="center"/>
    </xf>
    <xf numFmtId="43" fontId="16" fillId="0" borderId="2" xfId="0" applyNumberFormat="1" applyFont="1" applyFill="1" applyBorder="1" applyAlignment="1">
      <alignment horizontal="center" vertical="center"/>
    </xf>
    <xf numFmtId="43" fontId="16" fillId="0" borderId="2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43" fontId="17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80" fontId="12" fillId="0" borderId="0" xfId="0" applyNumberFormat="1" applyFont="1" applyFill="1" applyAlignment="1">
      <alignment horizontal="center" vertical="center"/>
    </xf>
    <xf numFmtId="43" fontId="18" fillId="0" borderId="0" xfId="0" applyNumberFormat="1" applyFont="1" applyFill="1" applyAlignment="1">
      <alignment horizontal="center" vertical="center"/>
    </xf>
    <xf numFmtId="4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3" fontId="1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3" fontId="19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3" fontId="17" fillId="0" borderId="2" xfId="0" applyNumberFormat="1" applyFont="1" applyFill="1" applyBorder="1" applyAlignment="1">
      <alignment horizontal="center" vertical="center"/>
    </xf>
    <xf numFmtId="184" fontId="2" fillId="0" borderId="2" xfId="18" applyNumberFormat="1" applyFont="1" applyFill="1" applyBorder="1" applyAlignment="1">
      <alignment horizontal="center" vertical="center"/>
    </xf>
    <xf numFmtId="40" fontId="2" fillId="0" borderId="2" xfId="18" applyNumberFormat="1" applyFont="1" applyFill="1" applyBorder="1" applyAlignment="1">
      <alignment horizontal="center" vertical="center"/>
    </xf>
    <xf numFmtId="43" fontId="17" fillId="0" borderId="2" xfId="18" applyNumberFormat="1" applyFont="1" applyFill="1" applyBorder="1" applyAlignment="1">
      <alignment vertical="center"/>
    </xf>
    <xf numFmtId="49" fontId="2" fillId="0" borderId="2" xfId="0" applyNumberFormat="1" applyFont="1" applyFill="1" applyBorder="1"/>
    <xf numFmtId="180" fontId="20" fillId="0" borderId="0" xfId="0" applyNumberFormat="1" applyFont="1" applyFill="1" applyAlignment="1">
      <alignment horizontal="left" vertical="center"/>
    </xf>
    <xf numFmtId="180" fontId="2" fillId="0" borderId="1" xfId="0" applyNumberFormat="1" applyFont="1" applyFill="1" applyBorder="1" applyAlignment="1">
      <alignment vertical="center"/>
    </xf>
    <xf numFmtId="180" fontId="4" fillId="0" borderId="0" xfId="0" applyNumberFormat="1" applyFont="1" applyFill="1" applyAlignment="1">
      <alignment horizontal="right" vertical="center"/>
    </xf>
    <xf numFmtId="40" fontId="2" fillId="0" borderId="2" xfId="18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84" fontId="2" fillId="0" borderId="2" xfId="18" applyNumberFormat="1" applyFont="1" applyFill="1" applyBorder="1" applyAlignment="1">
      <alignment horizontal="right" vertical="center"/>
    </xf>
    <xf numFmtId="43" fontId="17" fillId="0" borderId="2" xfId="18" applyNumberFormat="1" applyFont="1" applyFill="1" applyBorder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0" fontId="5" fillId="0" borderId="0" xfId="0" applyNumberFormat="1" applyFont="1" applyFill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 wrapText="1"/>
    </xf>
    <xf numFmtId="184" fontId="4" fillId="0" borderId="3" xfId="0" applyNumberFormat="1" applyFont="1" applyFill="1" applyBorder="1" applyAlignment="1">
      <alignment horizontal="center" vertical="center"/>
    </xf>
    <xf numFmtId="184" fontId="4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184" fontId="4" fillId="0" borderId="4" xfId="0" applyNumberFormat="1" applyFont="1" applyFill="1" applyBorder="1" applyAlignment="1">
      <alignment horizontal="center" vertical="center"/>
    </xf>
    <xf numFmtId="184" fontId="4" fillId="0" borderId="2" xfId="0" applyNumberFormat="1" applyFont="1" applyFill="1" applyBorder="1" applyAlignment="1">
      <alignment horizontal="left" vertical="center"/>
    </xf>
    <xf numFmtId="10" fontId="4" fillId="0" borderId="2" xfId="0" applyNumberFormat="1" applyFont="1" applyFill="1" applyBorder="1" applyAlignment="1">
      <alignment horizontal="center" vertical="center"/>
    </xf>
    <xf numFmtId="184" fontId="4" fillId="0" borderId="5" xfId="0" applyNumberFormat="1" applyFont="1" applyFill="1" applyBorder="1" applyAlignment="1">
      <alignment horizontal="center" vertical="center"/>
    </xf>
    <xf numFmtId="184" fontId="4" fillId="0" borderId="6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vertical="center"/>
    </xf>
    <xf numFmtId="0" fontId="20" fillId="0" borderId="0" xfId="0" applyFont="1" applyFill="1" applyAlignment="1">
      <alignment horizontal="left" vertical="center"/>
    </xf>
    <xf numFmtId="43" fontId="0" fillId="0" borderId="0" xfId="18" applyFont="1"/>
    <xf numFmtId="0" fontId="4" fillId="0" borderId="0" xfId="0" applyFont="1" applyBorder="1" applyAlignment="1">
      <alignment horizontal="left" vertical="center"/>
    </xf>
    <xf numFmtId="43" fontId="7" fillId="0" borderId="3" xfId="18" applyFont="1" applyFill="1" applyBorder="1" applyAlignment="1">
      <alignment horizontal="center" vertical="center" wrapText="1"/>
    </xf>
    <xf numFmtId="43" fontId="7" fillId="0" borderId="4" xfId="18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 shrinkToFit="1"/>
    </xf>
    <xf numFmtId="0" fontId="0" fillId="0" borderId="2" xfId="0" applyFont="1" applyBorder="1"/>
    <xf numFmtId="49" fontId="2" fillId="0" borderId="2" xfId="0" applyNumberFormat="1" applyFont="1" applyBorder="1"/>
    <xf numFmtId="184" fontId="2" fillId="0" borderId="2" xfId="0" applyNumberFormat="1" applyFont="1" applyBorder="1" applyAlignment="1">
      <alignment horizontal="center" vertical="center"/>
    </xf>
    <xf numFmtId="184" fontId="21" fillId="0" borderId="2" xfId="18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180" fontId="22" fillId="0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184" fontId="4" fillId="0" borderId="2" xfId="18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right" vertical="center"/>
    </xf>
    <xf numFmtId="0" fontId="1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180" fontId="4" fillId="0" borderId="0" xfId="0" applyNumberFormat="1" applyFont="1" applyFill="1" applyAlignment="1">
      <alignment horizontal="center" vertical="center"/>
    </xf>
    <xf numFmtId="180" fontId="5" fillId="0" borderId="0" xfId="18" applyNumberFormat="1" applyFont="1" applyFill="1" applyAlignment="1">
      <alignment horizontal="center" vertical="center"/>
    </xf>
    <xf numFmtId="43" fontId="2" fillId="0" borderId="0" xfId="18" applyFont="1" applyFill="1" applyAlignment="1">
      <alignment horizontal="center" vertical="center"/>
    </xf>
    <xf numFmtId="43" fontId="7" fillId="0" borderId="2" xfId="18" applyFont="1" applyFill="1" applyBorder="1" applyAlignment="1">
      <alignment horizontal="center" vertical="center"/>
    </xf>
    <xf numFmtId="49" fontId="2" fillId="0" borderId="2" xfId="18" applyNumberFormat="1" applyFont="1" applyFill="1" applyBorder="1" applyAlignment="1">
      <alignment horizontal="center" vertical="center"/>
    </xf>
    <xf numFmtId="43" fontId="7" fillId="0" borderId="2" xfId="18" applyFont="1" applyFill="1" applyBorder="1" applyAlignment="1">
      <alignment horizontal="left" vertical="center"/>
    </xf>
    <xf numFmtId="180" fontId="2" fillId="0" borderId="2" xfId="18" applyNumberFormat="1" applyFont="1" applyFill="1" applyBorder="1" applyAlignment="1">
      <alignment horizontal="center" vertical="center"/>
    </xf>
    <xf numFmtId="43" fontId="2" fillId="0" borderId="2" xfId="18" applyFont="1" applyBorder="1"/>
    <xf numFmtId="43" fontId="4" fillId="0" borderId="2" xfId="18" applyFont="1" applyFill="1" applyBorder="1" applyAlignment="1">
      <alignment vertical="center"/>
    </xf>
    <xf numFmtId="49" fontId="4" fillId="0" borderId="2" xfId="18" applyNumberFormat="1" applyFont="1" applyFill="1" applyBorder="1" applyAlignment="1">
      <alignment horizontal="center" vertical="center"/>
    </xf>
    <xf numFmtId="43" fontId="4" fillId="0" borderId="2" xfId="18" applyFont="1" applyFill="1" applyBorder="1" applyAlignment="1">
      <alignment horizontal="left" vertical="center"/>
    </xf>
    <xf numFmtId="180" fontId="4" fillId="0" borderId="2" xfId="18" applyNumberFormat="1" applyFont="1" applyFill="1" applyBorder="1" applyAlignment="1">
      <alignment vertical="center"/>
    </xf>
    <xf numFmtId="43" fontId="4" fillId="0" borderId="5" xfId="18" applyFont="1" applyFill="1" applyBorder="1" applyAlignment="1">
      <alignment horizontal="center" vertical="center"/>
    </xf>
    <xf numFmtId="43" fontId="4" fillId="0" borderId="6" xfId="18" applyFont="1" applyFill="1" applyBorder="1" applyAlignment="1">
      <alignment horizontal="center" vertical="center"/>
    </xf>
    <xf numFmtId="180" fontId="4" fillId="0" borderId="2" xfId="18" applyNumberFormat="1" applyFont="1" applyFill="1" applyBorder="1" applyAlignment="1">
      <alignment horizontal="center" vertical="center"/>
    </xf>
    <xf numFmtId="43" fontId="4" fillId="0" borderId="0" xfId="18" applyFont="1" applyFill="1" applyBorder="1" applyAlignment="1">
      <alignment horizontal="center" vertical="center"/>
    </xf>
    <xf numFmtId="180" fontId="4" fillId="0" borderId="0" xfId="18" applyNumberFormat="1" applyFont="1" applyFill="1" applyBorder="1" applyAlignment="1">
      <alignment horizontal="center" vertical="center"/>
    </xf>
    <xf numFmtId="184" fontId="4" fillId="0" borderId="0" xfId="18" applyNumberFormat="1" applyFont="1" applyFill="1" applyBorder="1" applyAlignment="1">
      <alignment horizontal="right" vertical="center"/>
    </xf>
    <xf numFmtId="187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185" fontId="4" fillId="0" borderId="0" xfId="0" applyNumberFormat="1" applyFont="1" applyFill="1" applyAlignment="1">
      <alignment vertical="center"/>
    </xf>
    <xf numFmtId="185" fontId="5" fillId="0" borderId="0" xfId="0" applyNumberFormat="1" applyFont="1" applyFill="1" applyAlignment="1">
      <alignment horizontal="center" vertical="center"/>
    </xf>
    <xf numFmtId="187" fontId="5" fillId="0" borderId="0" xfId="0" applyNumberFormat="1" applyFont="1" applyFill="1" applyAlignment="1">
      <alignment horizontal="center" vertical="center"/>
    </xf>
    <xf numFmtId="185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right" vertical="center"/>
    </xf>
    <xf numFmtId="185" fontId="4" fillId="0" borderId="0" xfId="0" applyNumberFormat="1" applyFont="1" applyFill="1" applyBorder="1" applyAlignment="1">
      <alignment horizontal="right" vertical="center"/>
    </xf>
    <xf numFmtId="187" fontId="7" fillId="0" borderId="3" xfId="0" applyNumberFormat="1" applyFont="1" applyFill="1" applyBorder="1" applyAlignment="1">
      <alignment horizontal="center" vertical="center" wrapText="1"/>
    </xf>
    <xf numFmtId="185" fontId="7" fillId="0" borderId="9" xfId="0" applyNumberFormat="1" applyFont="1" applyFill="1" applyBorder="1" applyAlignment="1">
      <alignment horizontal="center" vertical="center" wrapText="1"/>
    </xf>
    <xf numFmtId="185" fontId="7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3" fontId="10" fillId="0" borderId="5" xfId="18" applyFont="1" applyBorder="1" applyAlignment="1">
      <alignment vertical="center"/>
    </xf>
    <xf numFmtId="0" fontId="2" fillId="3" borderId="2" xfId="14" applyNumberFormat="1" applyFont="1" applyFill="1" applyBorder="1" applyAlignment="1">
      <alignment horizontal="center" vertical="center"/>
    </xf>
    <xf numFmtId="43" fontId="2" fillId="3" borderId="2" xfId="0" applyNumberFormat="1" applyFont="1" applyFill="1" applyBorder="1" applyAlignment="1" applyProtection="1">
      <alignment horizontal="right" vertical="center" shrinkToFit="1"/>
      <protection locked="0"/>
    </xf>
    <xf numFmtId="43" fontId="2" fillId="3" borderId="2" xfId="1110" applyNumberFormat="1" applyFont="1" applyFill="1" applyBorder="1" applyAlignment="1" applyProtection="1">
      <alignment horizontal="right" vertical="center" shrinkToFit="1"/>
      <protection locked="0"/>
    </xf>
    <xf numFmtId="43" fontId="8" fillId="0" borderId="13" xfId="0" applyNumberFormat="1" applyFont="1" applyFill="1" applyBorder="1" applyAlignment="1">
      <alignment horizontal="right" vertical="center" wrapText="1"/>
    </xf>
    <xf numFmtId="43" fontId="11" fillId="0" borderId="5" xfId="18" applyFont="1" applyBorder="1" applyAlignment="1">
      <alignment vertical="center"/>
    </xf>
    <xf numFmtId="43" fontId="2" fillId="3" borderId="5" xfId="1110" applyNumberFormat="1" applyFont="1" applyFill="1" applyBorder="1" applyAlignment="1" applyProtection="1">
      <alignment horizontal="right" vertical="center" shrinkToFit="1"/>
      <protection locked="0"/>
    </xf>
    <xf numFmtId="0" fontId="23" fillId="0" borderId="4" xfId="0" applyFont="1" applyFill="1" applyBorder="1" applyAlignment="1">
      <alignment horizontal="center" vertical="center" wrapText="1"/>
    </xf>
    <xf numFmtId="0" fontId="2" fillId="3" borderId="2" xfId="1110" applyNumberFormat="1" applyFont="1" applyFill="1" applyBorder="1" applyAlignment="1" applyProtection="1">
      <alignment horizontal="left" vertical="center" shrinkToFit="1"/>
      <protection locked="0"/>
    </xf>
    <xf numFmtId="0" fontId="2" fillId="3" borderId="2" xfId="1110" applyNumberFormat="1" applyFont="1" applyFill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1" fillId="0" borderId="0" xfId="360" applyFont="1" applyFill="1" applyAlignment="1">
      <alignment vertical="center"/>
    </xf>
    <xf numFmtId="0" fontId="4" fillId="0" borderId="0" xfId="360" applyFont="1" applyFill="1" applyAlignment="1">
      <alignment vertical="center"/>
    </xf>
    <xf numFmtId="0" fontId="4" fillId="0" borderId="0" xfId="360" applyFont="1" applyFill="1" applyAlignment="1">
      <alignment horizontal="center" vertical="center"/>
    </xf>
    <xf numFmtId="49" fontId="4" fillId="0" borderId="0" xfId="360" applyNumberFormat="1" applyFont="1" applyFill="1" applyAlignment="1">
      <alignment horizontal="center" vertical="center"/>
    </xf>
    <xf numFmtId="185" fontId="4" fillId="0" borderId="0" xfId="360" applyNumberFormat="1" applyFont="1" applyFill="1" applyAlignment="1">
      <alignment vertical="center"/>
    </xf>
    <xf numFmtId="185" fontId="5" fillId="0" borderId="0" xfId="360" applyNumberFormat="1" applyFont="1" applyFill="1" applyAlignment="1">
      <alignment horizontal="center" vertical="center"/>
    </xf>
    <xf numFmtId="0" fontId="1" fillId="0" borderId="0" xfId="360" applyFont="1" applyFill="1" applyAlignment="1">
      <alignment horizontal="center" vertical="center"/>
    </xf>
    <xf numFmtId="0" fontId="1" fillId="0" borderId="0" xfId="360" applyFont="1" applyAlignment="1">
      <alignment horizontal="center" vertical="center"/>
    </xf>
    <xf numFmtId="0" fontId="1" fillId="0" borderId="0" xfId="360" applyFont="1" applyFill="1" applyBorder="1" applyAlignment="1">
      <alignment horizontal="left" vertical="center"/>
    </xf>
    <xf numFmtId="185" fontId="1" fillId="0" borderId="1" xfId="360" applyNumberFormat="1" applyFont="1" applyFill="1" applyBorder="1" applyAlignment="1">
      <alignment horizontal="right" vertical="center"/>
    </xf>
    <xf numFmtId="0" fontId="7" fillId="0" borderId="3" xfId="360" applyFont="1" applyFill="1" applyBorder="1" applyAlignment="1">
      <alignment horizontal="center" vertical="center" wrapText="1"/>
    </xf>
    <xf numFmtId="0" fontId="7" fillId="0" borderId="3" xfId="360" applyFont="1" applyFill="1" applyBorder="1" applyAlignment="1">
      <alignment horizontal="center" vertical="center"/>
    </xf>
    <xf numFmtId="49" fontId="4" fillId="0" borderId="3" xfId="360" applyNumberFormat="1" applyFont="1" applyFill="1" applyBorder="1" applyAlignment="1">
      <alignment horizontal="center" vertical="center" wrapText="1"/>
    </xf>
    <xf numFmtId="0" fontId="4" fillId="0" borderId="3" xfId="360" applyFont="1" applyFill="1" applyBorder="1" applyAlignment="1">
      <alignment horizontal="center" vertical="center"/>
    </xf>
    <xf numFmtId="185" fontId="7" fillId="0" borderId="3" xfId="360" applyNumberFormat="1" applyFont="1" applyFill="1" applyBorder="1" applyAlignment="1">
      <alignment horizontal="center" vertical="center"/>
    </xf>
    <xf numFmtId="0" fontId="7" fillId="0" borderId="4" xfId="360" applyFont="1" applyFill="1" applyBorder="1" applyAlignment="1">
      <alignment horizontal="center" vertical="center" wrapText="1"/>
    </xf>
    <xf numFmtId="0" fontId="7" fillId="0" borderId="4" xfId="360" applyFont="1" applyFill="1" applyBorder="1" applyAlignment="1">
      <alignment horizontal="center" vertical="center"/>
    </xf>
    <xf numFmtId="49" fontId="4" fillId="0" borderId="4" xfId="360" applyNumberFormat="1" applyFont="1" applyFill="1" applyBorder="1" applyAlignment="1">
      <alignment horizontal="center" vertical="center" wrapText="1"/>
    </xf>
    <xf numFmtId="0" fontId="4" fillId="0" borderId="4" xfId="360" applyFont="1" applyFill="1" applyBorder="1" applyAlignment="1">
      <alignment horizontal="center" vertical="center"/>
    </xf>
    <xf numFmtId="185" fontId="7" fillId="0" borderId="4" xfId="360" applyNumberFormat="1" applyFont="1" applyFill="1" applyBorder="1" applyAlignment="1">
      <alignment horizontal="center" vertical="center"/>
    </xf>
    <xf numFmtId="188" fontId="4" fillId="0" borderId="2" xfId="360" applyNumberFormat="1" applyFont="1" applyFill="1" applyBorder="1" applyAlignment="1">
      <alignment horizontal="center" vertical="center"/>
    </xf>
    <xf numFmtId="40" fontId="4" fillId="0" borderId="2" xfId="360" applyNumberFormat="1" applyFont="1" applyBorder="1" applyAlignment="1">
      <alignment horizontal="right" vertical="center"/>
    </xf>
    <xf numFmtId="40" fontId="4" fillId="0" borderId="2" xfId="360" applyNumberFormat="1" applyFont="1" applyFill="1" applyBorder="1" applyAlignment="1">
      <alignment horizontal="right" vertical="center"/>
    </xf>
    <xf numFmtId="40" fontId="7" fillId="0" borderId="2" xfId="360" applyNumberFormat="1" applyFont="1" applyBorder="1" applyAlignment="1">
      <alignment horizontal="right" vertical="center"/>
    </xf>
    <xf numFmtId="188" fontId="4" fillId="0" borderId="2" xfId="360" applyNumberFormat="1" applyFont="1" applyBorder="1" applyAlignment="1">
      <alignment vertical="center"/>
    </xf>
    <xf numFmtId="188" fontId="4" fillId="0" borderId="5" xfId="360" applyNumberFormat="1" applyFont="1" applyFill="1" applyBorder="1" applyAlignment="1">
      <alignment horizontal="center" vertical="center"/>
    </xf>
    <xf numFmtId="188" fontId="4" fillId="0" borderId="6" xfId="360" applyNumberFormat="1" applyFont="1" applyFill="1" applyBorder="1" applyAlignment="1">
      <alignment horizontal="center" vertical="center"/>
    </xf>
    <xf numFmtId="188" fontId="4" fillId="0" borderId="2" xfId="360" applyNumberFormat="1" applyFont="1" applyFill="1" applyBorder="1" applyAlignment="1">
      <alignment horizontal="right" vertical="center"/>
    </xf>
    <xf numFmtId="188" fontId="4" fillId="0" borderId="3" xfId="360" applyNumberFormat="1" applyFont="1" applyFill="1" applyBorder="1" applyAlignment="1">
      <alignment horizontal="right" vertical="center"/>
    </xf>
    <xf numFmtId="40" fontId="4" fillId="0" borderId="3" xfId="360" applyNumberFormat="1" applyFont="1" applyFill="1" applyBorder="1" applyAlignment="1">
      <alignment horizontal="right" vertical="center"/>
    </xf>
    <xf numFmtId="188" fontId="4" fillId="0" borderId="0" xfId="360" applyNumberFormat="1" applyFont="1" applyFill="1" applyAlignment="1">
      <alignment vertical="center"/>
    </xf>
    <xf numFmtId="188" fontId="4" fillId="0" borderId="7" xfId="360" applyNumberFormat="1" applyFont="1" applyFill="1" applyBorder="1" applyAlignment="1">
      <alignment horizontal="right" vertical="center"/>
    </xf>
    <xf numFmtId="176" fontId="4" fillId="0" borderId="0" xfId="360" applyNumberFormat="1" applyFont="1" applyFill="1" applyAlignment="1">
      <alignment horizontal="center" vertical="center"/>
    </xf>
    <xf numFmtId="185" fontId="4" fillId="0" borderId="0" xfId="360" applyNumberFormat="1" applyFont="1" applyFill="1" applyAlignment="1">
      <alignment horizontal="center" vertical="center"/>
    </xf>
    <xf numFmtId="185" fontId="1" fillId="0" borderId="0" xfId="360" applyNumberFormat="1" applyFont="1" applyFill="1" applyAlignment="1">
      <alignment horizontal="left" vertical="center"/>
    </xf>
    <xf numFmtId="0" fontId="4" fillId="0" borderId="14" xfId="360" applyFont="1" applyFill="1" applyBorder="1" applyAlignment="1">
      <alignment horizontal="center" vertical="center"/>
    </xf>
    <xf numFmtId="0" fontId="4" fillId="0" borderId="0" xfId="360" applyFont="1" applyFill="1" applyBorder="1" applyAlignment="1">
      <alignment horizontal="center" vertical="center"/>
    </xf>
    <xf numFmtId="185" fontId="4" fillId="0" borderId="0" xfId="0" applyNumberFormat="1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0" fillId="3" borderId="5" xfId="0" applyNumberFormat="1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/>
    </xf>
    <xf numFmtId="184" fontId="8" fillId="0" borderId="2" xfId="0" applyNumberFormat="1" applyFont="1" applyFill="1" applyBorder="1" applyAlignment="1">
      <alignment horizontal="right" vertical="center"/>
    </xf>
    <xf numFmtId="0" fontId="11" fillId="3" borderId="5" xfId="0" applyNumberFormat="1" applyFont="1" applyFill="1" applyBorder="1" applyAlignment="1">
      <alignment vertical="center" wrapText="1"/>
    </xf>
    <xf numFmtId="188" fontId="2" fillId="0" borderId="5" xfId="360" applyNumberFormat="1" applyFont="1" applyFill="1" applyBorder="1" applyAlignment="1">
      <alignment horizontal="center" vertical="center"/>
    </xf>
    <xf numFmtId="188" fontId="2" fillId="0" borderId="6" xfId="360" applyNumberFormat="1" applyFont="1" applyFill="1" applyBorder="1" applyAlignment="1">
      <alignment horizontal="center" vertical="center"/>
    </xf>
    <xf numFmtId="183" fontId="2" fillId="0" borderId="5" xfId="0" applyNumberFormat="1" applyFont="1" applyBorder="1" applyAlignment="1">
      <alignment horizontal="center" vertical="center"/>
    </xf>
    <xf numFmtId="183" fontId="2" fillId="0" borderId="6" xfId="0" applyNumberFormat="1" applyFont="1" applyBorder="1" applyAlignment="1">
      <alignment horizontal="center" vertical="center"/>
    </xf>
    <xf numFmtId="183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4" fontId="4" fillId="0" borderId="7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/>
    </xf>
    <xf numFmtId="43" fontId="2" fillId="0" borderId="2" xfId="0" applyNumberFormat="1" applyFont="1" applyFill="1" applyBorder="1" applyAlignment="1">
      <alignment horizontal="left" vertical="center"/>
    </xf>
    <xf numFmtId="43" fontId="2" fillId="0" borderId="12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185" fontId="2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185" fontId="4" fillId="0" borderId="2" xfId="0" applyNumberFormat="1" applyFont="1" applyFill="1" applyBorder="1" applyAlignment="1">
      <alignment horizontal="left" vertical="center"/>
    </xf>
    <xf numFmtId="0" fontId="0" fillId="0" borderId="0" xfId="0" applyFill="1" applyBorder="1" applyAlignment="1"/>
    <xf numFmtId="0" fontId="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shrinkToFit="1"/>
    </xf>
    <xf numFmtId="184" fontId="25" fillId="0" borderId="2" xfId="0" applyNumberFormat="1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left" vertical="center" shrinkToFit="1"/>
    </xf>
    <xf numFmtId="184" fontId="25" fillId="0" borderId="2" xfId="1109" applyNumberFormat="1" applyFont="1" applyFill="1" applyBorder="1" applyAlignment="1">
      <alignment horizontal="right" vertical="center"/>
    </xf>
    <xf numFmtId="184" fontId="25" fillId="5" borderId="2" xfId="1109" applyNumberFormat="1" applyFont="1" applyFill="1" applyBorder="1" applyAlignment="1">
      <alignment horizontal="right" vertical="center"/>
    </xf>
    <xf numFmtId="184" fontId="25" fillId="5" borderId="2" xfId="0" applyNumberFormat="1" applyFont="1" applyFill="1" applyBorder="1" applyAlignment="1">
      <alignment horizontal="right" vertical="center"/>
    </xf>
    <xf numFmtId="184" fontId="25" fillId="0" borderId="3" xfId="1109" applyNumberFormat="1" applyFont="1" applyFill="1" applyBorder="1" applyAlignment="1">
      <alignment horizontal="right" vertical="center"/>
    </xf>
    <xf numFmtId="184" fontId="25" fillId="0" borderId="4" xfId="0" applyNumberFormat="1" applyFont="1" applyFill="1" applyBorder="1" applyAlignment="1">
      <alignment horizontal="right" vertical="center"/>
    </xf>
    <xf numFmtId="0" fontId="0" fillId="0" borderId="2" xfId="0" applyFill="1" applyBorder="1" applyAlignment="1"/>
    <xf numFmtId="49" fontId="2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184" fontId="25" fillId="0" borderId="3" xfId="0" applyNumberFormat="1" applyFont="1" applyFill="1" applyBorder="1" applyAlignment="1">
      <alignment horizontal="right" vertical="center"/>
    </xf>
    <xf numFmtId="184" fontId="25" fillId="0" borderId="6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184" fontId="10" fillId="0" borderId="2" xfId="0" applyNumberFormat="1" applyFont="1" applyBorder="1" applyAlignment="1">
      <alignment horizontal="right" vertical="center"/>
    </xf>
    <xf numFmtId="184" fontId="10" fillId="0" borderId="2" xfId="1109" applyNumberFormat="1" applyFont="1" applyBorder="1" applyAlignment="1">
      <alignment horizontal="right" vertical="center"/>
    </xf>
    <xf numFmtId="184" fontId="10" fillId="5" borderId="2" xfId="1109" applyNumberFormat="1" applyFont="1" applyFill="1" applyBorder="1" applyAlignment="1">
      <alignment horizontal="right" vertical="center"/>
    </xf>
    <xf numFmtId="184" fontId="10" fillId="5" borderId="2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center" vertical="center" shrinkToFit="1"/>
    </xf>
    <xf numFmtId="184" fontId="10" fillId="0" borderId="3" xfId="1109" applyNumberFormat="1" applyFont="1" applyBorder="1" applyAlignment="1">
      <alignment horizontal="right" vertical="center"/>
    </xf>
    <xf numFmtId="184" fontId="10" fillId="0" borderId="3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 shrinkToFit="1"/>
    </xf>
    <xf numFmtId="184" fontId="10" fillId="0" borderId="6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horizontal="center" vertical="center" shrinkToFit="1"/>
    </xf>
    <xf numFmtId="184" fontId="10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4" fillId="0" borderId="1" xfId="0" applyFont="1" applyBorder="1" applyAlignment="1"/>
    <xf numFmtId="0" fontId="26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20" fillId="0" borderId="2" xfId="0" applyFont="1" applyBorder="1"/>
    <xf numFmtId="184" fontId="4" fillId="0" borderId="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right" vertical="center"/>
    </xf>
    <xf numFmtId="18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49" fontId="26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right" vertical="center"/>
    </xf>
    <xf numFmtId="184" fontId="10" fillId="0" borderId="2" xfId="0" applyNumberFormat="1" applyFont="1" applyFill="1" applyBorder="1" applyAlignment="1">
      <alignment horizontal="right" vertical="center"/>
    </xf>
    <xf numFmtId="184" fontId="4" fillId="0" borderId="0" xfId="0" applyNumberFormat="1" applyFont="1"/>
    <xf numFmtId="0" fontId="4" fillId="0" borderId="2" xfId="0" applyFont="1" applyFill="1" applyBorder="1"/>
    <xf numFmtId="0" fontId="0" fillId="0" borderId="2" xfId="0" applyFont="1" applyBorder="1" applyAlignment="1">
      <alignment horizontal="center" vertical="center"/>
    </xf>
    <xf numFmtId="177" fontId="4" fillId="0" borderId="2" xfId="0" applyNumberFormat="1" applyFont="1" applyBorder="1"/>
    <xf numFmtId="0" fontId="26" fillId="0" borderId="2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184" fontId="11" fillId="0" borderId="2" xfId="1109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shrinkToFit="1"/>
    </xf>
    <xf numFmtId="184" fontId="1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10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shrinkToFit="1"/>
    </xf>
    <xf numFmtId="184" fontId="10" fillId="0" borderId="0" xfId="0" applyNumberFormat="1" applyFont="1" applyBorder="1" applyAlignment="1">
      <alignment horizontal="right" vertical="center"/>
    </xf>
    <xf numFmtId="0" fontId="27" fillId="0" borderId="0" xfId="0" applyFont="1" applyAlignment="1">
      <alignment horizontal="right"/>
    </xf>
    <xf numFmtId="0" fontId="27" fillId="0" borderId="0" xfId="0" applyFont="1"/>
    <xf numFmtId="184" fontId="27" fillId="0" borderId="0" xfId="0" applyNumberFormat="1" applyFont="1"/>
    <xf numFmtId="185" fontId="10" fillId="0" borderId="0" xfId="0" applyNumberFormat="1" applyFont="1" applyBorder="1" applyAlignment="1">
      <alignment horizontal="right" vertical="center" shrinkToFit="1"/>
    </xf>
    <xf numFmtId="184" fontId="0" fillId="0" borderId="0" xfId="0" applyNumberFormat="1" applyFont="1"/>
    <xf numFmtId="4" fontId="4" fillId="0" borderId="0" xfId="0" applyNumberFormat="1" applyFont="1"/>
    <xf numFmtId="49" fontId="2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85" fontId="4" fillId="0" borderId="15" xfId="0" applyNumberFormat="1" applyFont="1" applyFill="1" applyBorder="1" applyAlignment="1">
      <alignment horizontal="center" vertical="center"/>
    </xf>
    <xf numFmtId="185" fontId="4" fillId="0" borderId="16" xfId="0" applyNumberFormat="1" applyFont="1" applyFill="1" applyBorder="1" applyAlignment="1">
      <alignment horizontal="center" vertical="center"/>
    </xf>
    <xf numFmtId="185" fontId="4" fillId="0" borderId="17" xfId="0" applyNumberFormat="1" applyFont="1" applyFill="1" applyBorder="1" applyAlignment="1">
      <alignment horizontal="center" vertical="center"/>
    </xf>
    <xf numFmtId="185" fontId="4" fillId="0" borderId="18" xfId="0" applyNumberFormat="1" applyFont="1" applyFill="1" applyBorder="1" applyAlignment="1">
      <alignment horizontal="center" vertical="center"/>
    </xf>
    <xf numFmtId="185" fontId="4" fillId="0" borderId="19" xfId="0" applyNumberFormat="1" applyFont="1" applyFill="1" applyBorder="1" applyAlignment="1">
      <alignment horizontal="center" vertical="center"/>
    </xf>
    <xf numFmtId="185" fontId="4" fillId="0" borderId="20" xfId="0" applyNumberFormat="1" applyFont="1" applyFill="1" applyBorder="1" applyAlignment="1">
      <alignment horizontal="center" vertical="center"/>
    </xf>
    <xf numFmtId="185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185" fontId="20" fillId="0" borderId="21" xfId="0" applyNumberFormat="1" applyFont="1" applyFill="1" applyBorder="1" applyAlignment="1">
      <alignment horizontal="left" vertical="center"/>
    </xf>
    <xf numFmtId="181" fontId="11" fillId="0" borderId="2" xfId="0" applyNumberFormat="1" applyFont="1" applyFill="1" applyBorder="1" applyAlignment="1">
      <alignment horizontal="right" vertical="center"/>
    </xf>
    <xf numFmtId="185" fontId="4" fillId="0" borderId="21" xfId="0" applyNumberFormat="1" applyFont="1" applyFill="1" applyBorder="1" applyAlignment="1">
      <alignment horizontal="left" vertical="center"/>
    </xf>
    <xf numFmtId="181" fontId="11" fillId="0" borderId="2" xfId="0" applyNumberFormat="1" applyFont="1" applyFill="1" applyBorder="1" applyAlignment="1">
      <alignment horizontal="right" vertical="center" wrapText="1"/>
    </xf>
    <xf numFmtId="185" fontId="11" fillId="0" borderId="2" xfId="0" applyNumberFormat="1" applyFont="1" applyFill="1" applyBorder="1" applyAlignment="1">
      <alignment horizontal="right" vertical="center"/>
    </xf>
    <xf numFmtId="181" fontId="11" fillId="0" borderId="2" xfId="0" applyNumberFormat="1" applyFont="1" applyFill="1" applyBorder="1" applyAlignment="1">
      <alignment horizontal="right" vertical="center" indent="2"/>
    </xf>
    <xf numFmtId="185" fontId="4" fillId="0" borderId="21" xfId="0" applyNumberFormat="1" applyFont="1" applyFill="1" applyBorder="1" applyAlignment="1">
      <alignment horizontal="left" vertical="center" indent="2"/>
    </xf>
    <xf numFmtId="185" fontId="20" fillId="0" borderId="22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181" fontId="11" fillId="0" borderId="23" xfId="0" applyNumberFormat="1" applyFont="1" applyFill="1" applyBorder="1" applyAlignment="1">
      <alignment horizontal="right" vertical="center"/>
    </xf>
    <xf numFmtId="185" fontId="20" fillId="0" borderId="2" xfId="0" applyNumberFormat="1" applyFont="1" applyFill="1" applyBorder="1" applyAlignment="1">
      <alignment horizontal="left" vertical="center"/>
    </xf>
    <xf numFmtId="49" fontId="28" fillId="0" borderId="2" xfId="0" applyNumberFormat="1" applyFont="1" applyFill="1" applyBorder="1" applyAlignment="1">
      <alignment horizontal="center" vertical="center"/>
    </xf>
    <xf numFmtId="181" fontId="29" fillId="0" borderId="2" xfId="0" applyNumberFormat="1" applyFont="1" applyFill="1" applyBorder="1" applyAlignment="1">
      <alignment horizontal="right" vertical="center"/>
    </xf>
    <xf numFmtId="185" fontId="4" fillId="0" borderId="23" xfId="0" applyNumberFormat="1" applyFont="1" applyFill="1" applyBorder="1" applyAlignment="1">
      <alignment horizontal="left" vertical="center"/>
    </xf>
    <xf numFmtId="185" fontId="20" fillId="0" borderId="23" xfId="0" applyNumberFormat="1" applyFont="1" applyFill="1" applyBorder="1" applyAlignment="1">
      <alignment horizontal="center" vertical="center"/>
    </xf>
    <xf numFmtId="181" fontId="29" fillId="0" borderId="23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2" xfId="0" applyFont="1" applyBorder="1" applyAlignment="1" quotePrefix="1">
      <alignment horizontal="center" vertical="center" shrinkToFit="1"/>
    </xf>
    <xf numFmtId="0" fontId="11" fillId="0" borderId="2" xfId="0" applyFont="1" applyBorder="1" applyAlignment="1" quotePrefix="1">
      <alignment horizontal="center" vertical="center" shrinkToFit="1"/>
    </xf>
    <xf numFmtId="0" fontId="26" fillId="0" borderId="2" xfId="0" applyFont="1" applyBorder="1" applyAlignment="1" quotePrefix="1">
      <alignment horizontal="center" vertical="center"/>
    </xf>
    <xf numFmtId="188" fontId="4" fillId="0" borderId="2" xfId="360" applyNumberFormat="1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1463">
    <cellStyle name="常规" xfId="0" builtinId="0"/>
    <cellStyle name="货币[0]" xfId="1" builtinId="7"/>
    <cellStyle name="强调文字颜色 2 2 12" xfId="2"/>
    <cellStyle name="20% - 强调文字颜色 1 2" xfId="3"/>
    <cellStyle name="20% - 强调文字颜色 6 2 12" xfId="4"/>
    <cellStyle name="输入" xfId="5" builtinId="20"/>
    <cellStyle name="60% - 强调文字颜色 1 11" xfId="6"/>
    <cellStyle name="常规 44" xfId="7"/>
    <cellStyle name="常规 39" xfId="8"/>
    <cellStyle name="货币" xfId="9" builtinId="4"/>
    <cellStyle name="40% - 强调文字颜色 1 13" xfId="10"/>
    <cellStyle name="60% - 强调文字颜色 2 14" xfId="11"/>
    <cellStyle name="20% - 强调文字颜色 3" xfId="12" builtinId="38"/>
    <cellStyle name="20% - 强调文字颜色 4 2 14" xfId="13"/>
    <cellStyle name="千位分隔[0]" xfId="14" builtinId="6"/>
    <cellStyle name="差" xfId="15" builtinId="27"/>
    <cellStyle name="40% - 强调文字颜色 1 2 13" xfId="16"/>
    <cellStyle name="40% - 强调文字颜色 3" xfId="17" builtinId="39"/>
    <cellStyle name="千位分隔" xfId="18" builtinId="3"/>
    <cellStyle name="60% - 强调文字颜色 3" xfId="19" builtinId="40"/>
    <cellStyle name="超链接" xfId="20" builtinId="8"/>
    <cellStyle name="百分比" xfId="21" builtinId="5"/>
    <cellStyle name="60% - 强调文字颜色 4 2 14" xfId="22"/>
    <cellStyle name="20% - 强调文字颜色 1 11" xfId="23"/>
    <cellStyle name="40% - 强调文字颜色 2 12" xfId="24"/>
    <cellStyle name="60% - 强调文字颜色 3 13" xfId="25"/>
    <cellStyle name="已访问的超链接" xfId="26" builtinId="9"/>
    <cellStyle name="60% - 强调文字颜色 2 3" xfId="27"/>
    <cellStyle name="注释" xfId="28" builtinId="10"/>
    <cellStyle name="20% - 强调文字颜色 4 5" xfId="29"/>
    <cellStyle name="40% - 强调文字颜色 3 9" xfId="30"/>
    <cellStyle name="60% - 强调文字颜色 2" xfId="31" builtinId="36"/>
    <cellStyle name="标题 4" xfId="32" builtinId="19"/>
    <cellStyle name="警告文本" xfId="33" builtinId="11"/>
    <cellStyle name="常规 6 5" xfId="34"/>
    <cellStyle name="强调文字颜色 1 2 3" xfId="35"/>
    <cellStyle name="40% - 强调文字颜色 3 10" xfId="36"/>
    <cellStyle name="60% - 强调文字颜色 4 11" xfId="37"/>
    <cellStyle name="计算 2 10" xfId="38"/>
    <cellStyle name="60% - 强调文字颜色 2 2 2" xfId="39"/>
    <cellStyle name="标题" xfId="40" builtinId="15"/>
    <cellStyle name="解释性文本" xfId="41" builtinId="53"/>
    <cellStyle name="强调文字颜色 2 13" xfId="42"/>
    <cellStyle name="标题 1" xfId="43" builtinId="16"/>
    <cellStyle name="差 7" xfId="44"/>
    <cellStyle name="0,0_x000d__x000a_NA_x000d__x000a_" xfId="45"/>
    <cellStyle name="标题 2" xfId="46" builtinId="17"/>
    <cellStyle name="40% - 强调文字颜色 3 8" xfId="47"/>
    <cellStyle name="60% - 强调文字颜色 1" xfId="48" builtinId="32"/>
    <cellStyle name="警告文本 2 14" xfId="49"/>
    <cellStyle name="标题 3" xfId="50" builtinId="18"/>
    <cellStyle name="60% - 强调文字颜色 4" xfId="51" builtinId="44"/>
    <cellStyle name="输出" xfId="52" builtinId="21"/>
    <cellStyle name="常规 90" xfId="53"/>
    <cellStyle name="常规 85" xfId="54"/>
    <cellStyle name="计算" xfId="55" builtinId="22"/>
    <cellStyle name="40% - 强调文字颜色 4 2" xfId="56"/>
    <cellStyle name="检查单元格" xfId="57" builtinId="23"/>
    <cellStyle name="20% - 强调文字颜色 6" xfId="58" builtinId="50"/>
    <cellStyle name="40% - 强调文字颜色 1 2 9" xfId="59"/>
    <cellStyle name="强调文字颜色 2" xfId="60" builtinId="33"/>
    <cellStyle name="注释 2 3" xfId="61"/>
    <cellStyle name="好 2 8" xfId="62"/>
    <cellStyle name="40% - 强调文字颜色 5 7" xfId="63"/>
    <cellStyle name="链接单元格" xfId="64" builtinId="24"/>
    <cellStyle name="40% - 强调文字颜色 6 5" xfId="65"/>
    <cellStyle name="60% - 强调文字颜色 4 2 3" xfId="66"/>
    <cellStyle name="适中 2 5" xfId="67"/>
    <cellStyle name="60% - 强调文字颜色 1 2 11" xfId="68"/>
    <cellStyle name="汇总" xfId="69" builtinId="25"/>
    <cellStyle name="好" xfId="70" builtinId="26"/>
    <cellStyle name="适中" xfId="71" builtinId="28"/>
    <cellStyle name="20% - 强调文字颜色 5 14" xfId="72"/>
    <cellStyle name="常规 3 2 6" xfId="73"/>
    <cellStyle name="20% - 强调文字颜色 3 3" xfId="74"/>
    <cellStyle name="20% - 强调文字颜色 5" xfId="75" builtinId="46"/>
    <cellStyle name="40% - 强调文字颜色 1 2 8" xfId="76"/>
    <cellStyle name="强调文字颜色 1" xfId="77" builtinId="29"/>
    <cellStyle name="20% - 强调文字颜色 1" xfId="78" builtinId="30"/>
    <cellStyle name="40% - 强调文字颜色 1" xfId="79" builtinId="31"/>
    <cellStyle name="标题 2 2 14" xfId="80"/>
    <cellStyle name="20% - 强调文字颜色 2" xfId="81" builtinId="34"/>
    <cellStyle name="40% - 强调文字颜色 2" xfId="82" builtinId="35"/>
    <cellStyle name="强调文字颜色 3" xfId="83" builtinId="37"/>
    <cellStyle name="强调文字颜色 4" xfId="84" builtinId="41"/>
    <cellStyle name="20% - 强调文字颜色 4" xfId="85" builtinId="42"/>
    <cellStyle name="40% - 强调文字颜色 4" xfId="86" builtinId="43"/>
    <cellStyle name="强调文字颜色 5" xfId="87" builtinId="45"/>
    <cellStyle name="40% - 强调文字颜色 5" xfId="88" builtinId="47"/>
    <cellStyle name="60% - 强调文字颜色 5" xfId="89" builtinId="48"/>
    <cellStyle name="强调文字颜色 6" xfId="90" builtinId="49"/>
    <cellStyle name="40% - 强调文字颜色 6" xfId="91" builtinId="51"/>
    <cellStyle name="60% - 强调文字颜色 6" xfId="92" builtinId="52"/>
    <cellStyle name="20% - 强调文字颜色 1 2 12" xfId="93"/>
    <cellStyle name="60% - 强调文字颜色 1 5" xfId="94"/>
    <cellStyle name="20% - 强调文字颜色 3 7" xfId="95"/>
    <cellStyle name="60% - 强调文字颜色 4 2 10" xfId="96"/>
    <cellStyle name="20% - 强调文字颜色 1 2 13" xfId="97"/>
    <cellStyle name="60% - 强调文字颜色 1 6" xfId="98"/>
    <cellStyle name="20% - 强调文字颜色 3 8" xfId="99"/>
    <cellStyle name="60% - 强调文字颜色 4 2 11" xfId="100"/>
    <cellStyle name="20% - 强调文字颜色 3 9" xfId="101"/>
    <cellStyle name="60% - 强调文字颜色 3 10" xfId="102"/>
    <cellStyle name="20% - 强调文字颜色 1 2 14" xfId="103"/>
    <cellStyle name="60% - 强调文字颜色 1 7" xfId="104"/>
    <cellStyle name="20% - 强调文字颜色 1 2 3" xfId="105"/>
    <cellStyle name="40% - 强调文字颜色 2 2 8" xfId="106"/>
    <cellStyle name="60% - 强调文字颜色 5 10" xfId="107"/>
    <cellStyle name="40% - 强调文字颜色 2 2" xfId="108"/>
    <cellStyle name="20% - 强调文字颜色 1 13" xfId="109"/>
    <cellStyle name="40% - 强调文字颜色 2 14" xfId="110"/>
    <cellStyle name="20% - 强调文字颜色 1 14" xfId="111"/>
    <cellStyle name="60% - 强调文字颜色 4 2 13" xfId="112"/>
    <cellStyle name="20% - 强调文字颜色 1 10" xfId="113"/>
    <cellStyle name="40% - 强调文字颜色 2 11" xfId="114"/>
    <cellStyle name="60% - 强调文字颜色 3 12" xfId="115"/>
    <cellStyle name="60% - 强调文字颜色 1 9" xfId="116"/>
    <cellStyle name="20% - 强调文字颜色 1 12" xfId="117"/>
    <cellStyle name="40% - 强调文字颜色 2 13" xfId="118"/>
    <cellStyle name="60% - 强调文字颜色 3 14" xfId="119"/>
    <cellStyle name="20% - 强调文字颜色 1 2 5" xfId="120"/>
    <cellStyle name="20% - 强调文字颜色 3 10" xfId="121"/>
    <cellStyle name="40% - 强调文字颜色 4 11" xfId="122"/>
    <cellStyle name="60% - 强调文字颜色 5 12" xfId="123"/>
    <cellStyle name="40% - 强调文字颜色 2 4" xfId="124"/>
    <cellStyle name="20% - 强调文字颜色 1 2 10" xfId="125"/>
    <cellStyle name="60% - 强调文字颜色 1 3" xfId="126"/>
    <cellStyle name="常规 3 2 8" xfId="127"/>
    <cellStyle name="20% - 强调文字颜色 3 5" xfId="128"/>
    <cellStyle name="20% - 强调文字颜色 1 2 11" xfId="129"/>
    <cellStyle name="60% - 强调文字颜色 1 4" xfId="130"/>
    <cellStyle name="常规 3 2 9" xfId="131"/>
    <cellStyle name="20% - 强调文字颜色 3 6" xfId="132"/>
    <cellStyle name="20% - 强调文字颜色 1 2 2" xfId="133"/>
    <cellStyle name="40% - 强调文字颜色 2 2 7" xfId="134"/>
    <cellStyle name="20% - 强调文字颜色 1 2 4" xfId="135"/>
    <cellStyle name="40% - 强调文字颜色 2 2 9" xfId="136"/>
    <cellStyle name="40% - 强调文字颜色 4 10" xfId="137"/>
    <cellStyle name="60% - 强调文字颜色 5 11" xfId="138"/>
    <cellStyle name="40% - 强调文字颜色 2 3" xfId="139"/>
    <cellStyle name="20% - 强调文字颜色 1 2 6" xfId="140"/>
    <cellStyle name="20% - 强调文字颜色 3 11" xfId="141"/>
    <cellStyle name="40% - 强调文字颜色 4 12" xfId="142"/>
    <cellStyle name="60% - 强调文字颜色 5 13" xfId="143"/>
    <cellStyle name="40% - 强调文字颜色 2 5" xfId="144"/>
    <cellStyle name="20% - 强调文字颜色 1 2 7" xfId="145"/>
    <cellStyle name="20% - 强调文字颜色 3 12" xfId="146"/>
    <cellStyle name="40% - 强调文字颜色 4 13" xfId="147"/>
    <cellStyle name="60% - 强调文字颜色 5 14" xfId="148"/>
    <cellStyle name="40% - 强调文字颜色 2 6" xfId="149"/>
    <cellStyle name="20% - 强调文字颜色 1 2 8" xfId="150"/>
    <cellStyle name="20% - 强调文字颜色 3 13" xfId="151"/>
    <cellStyle name="40% - 强调文字颜色 4 14" xfId="152"/>
    <cellStyle name="40% - 强调文字颜色 2 7" xfId="153"/>
    <cellStyle name="40% - 强调文字颜色 2 8" xfId="154"/>
    <cellStyle name="20% - 强调文字颜色 1 2 9" xfId="155"/>
    <cellStyle name="20% - 强调文字颜色 3 14" xfId="156"/>
    <cellStyle name="强调文字颜色 2 2 13" xfId="157"/>
    <cellStyle name="20% - 强调文字颜色 1 3" xfId="158"/>
    <cellStyle name="强调文字颜色 2 2 14" xfId="159"/>
    <cellStyle name="20% - 强调文字颜色 1 4" xfId="160"/>
    <cellStyle name="60% - 强调文字颜色 3 2 10" xfId="161"/>
    <cellStyle name="20% - 强调文字颜色 1 5" xfId="162"/>
    <cellStyle name="60% - 强调文字颜色 3 2 11" xfId="163"/>
    <cellStyle name="20% - 强调文字颜色 1 6" xfId="164"/>
    <cellStyle name="60% - 强调文字颜色 3 2 12" xfId="165"/>
    <cellStyle name="20% - 强调文字颜色 1 7" xfId="166"/>
    <cellStyle name="60% - 强调文字颜色 3 2 13" xfId="167"/>
    <cellStyle name="20% - 强调文字颜色 1 8" xfId="168"/>
    <cellStyle name="60% - 强调文字颜色 3 2 14" xfId="169"/>
    <cellStyle name="20% - 强调文字颜色 1 9" xfId="170"/>
    <cellStyle name="强调文字颜色 1 2 4" xfId="171"/>
    <cellStyle name="20% - 强调文字颜色 2 10" xfId="172"/>
    <cellStyle name="40% - 强调文字颜色 3 11" xfId="173"/>
    <cellStyle name="60% - 强调文字颜色 4 12" xfId="174"/>
    <cellStyle name="计算 2 11" xfId="175"/>
    <cellStyle name="60% - 强调文字颜色 2 2 3" xfId="176"/>
    <cellStyle name="强调文字颜色 1 2 5" xfId="177"/>
    <cellStyle name="20% - 强调文字颜色 2 11" xfId="178"/>
    <cellStyle name="40% - 强调文字颜色 3 12" xfId="179"/>
    <cellStyle name="60% - 强调文字颜色 4 13" xfId="180"/>
    <cellStyle name="计算 2 12" xfId="181"/>
    <cellStyle name="60% - 强调文字颜色 2 2 4" xfId="182"/>
    <cellStyle name="强调文字颜色 1 2 6" xfId="183"/>
    <cellStyle name="20% - 强调文字颜色 2 12" xfId="184"/>
    <cellStyle name="40% - 强调文字颜色 3 13" xfId="185"/>
    <cellStyle name="60% - 强调文字颜色 4 14" xfId="186"/>
    <cellStyle name="计算 2 13" xfId="187"/>
    <cellStyle name="60% - 强调文字颜色 2 2 5" xfId="188"/>
    <cellStyle name="计算 2 14" xfId="189"/>
    <cellStyle name="60% - 强调文字颜色 2 2 6" xfId="190"/>
    <cellStyle name="40% - 强调文字颜色 5 2 10" xfId="191"/>
    <cellStyle name="强调文字颜色 1 2 7" xfId="192"/>
    <cellStyle name="20% - 强调文字颜色 2 13" xfId="193"/>
    <cellStyle name="40% - 强调文字颜色 3 14" xfId="194"/>
    <cellStyle name="40% - 强调文字颜色 1 2 2" xfId="195"/>
    <cellStyle name="60% - 强调文字颜色 2 2 7" xfId="196"/>
    <cellStyle name="40% - 强调文字颜色 5 2 11" xfId="197"/>
    <cellStyle name="强调文字颜色 1 2 8" xfId="198"/>
    <cellStyle name="20% - 强调文字颜色 2 14" xfId="199"/>
    <cellStyle name="20% - 强调文字颜色 3 2 7" xfId="200"/>
    <cellStyle name="20% - 强调文字颜色 2 2" xfId="201"/>
    <cellStyle name="60% - 强调文字颜色 3 6" xfId="202"/>
    <cellStyle name="20% - 强调文字颜色 5 8" xfId="203"/>
    <cellStyle name="20% - 强调文字颜色 2 2 10" xfId="204"/>
    <cellStyle name="60% - 强调文字颜色 3 7" xfId="205"/>
    <cellStyle name="20% - 强调文字颜色 5 9" xfId="206"/>
    <cellStyle name="20% - 强调文字颜色 2 2 11" xfId="207"/>
    <cellStyle name="60% - 强调文字颜色 3 8" xfId="208"/>
    <cellStyle name="常规 2 2" xfId="209"/>
    <cellStyle name="20% - 强调文字颜色 2 2 12" xfId="210"/>
    <cellStyle name="60% - 强调文字颜色 5 2 10" xfId="211"/>
    <cellStyle name="60% - 强调文字颜色 3 9" xfId="212"/>
    <cellStyle name="常规 2 3" xfId="213"/>
    <cellStyle name="20% - 强调文字颜色 2 2 13" xfId="214"/>
    <cellStyle name="60% - 强调文字颜色 5 2 11" xfId="215"/>
    <cellStyle name="常规 2 4" xfId="216"/>
    <cellStyle name="Normal_Sheet1" xfId="217"/>
    <cellStyle name="20% - 强调文字颜色 2 2 14" xfId="218"/>
    <cellStyle name="20% - 强调文字颜色 2 2 2" xfId="219"/>
    <cellStyle name="40% - 强调文字颜色 3 2 7" xfId="220"/>
    <cellStyle name="20% - 强调文字颜色 2 2 3" xfId="221"/>
    <cellStyle name="40% - 强调文字颜色 3 2 8" xfId="222"/>
    <cellStyle name="20% - 强调文字颜色 2 2 4" xfId="223"/>
    <cellStyle name="40% - 强调文字颜色 3 2 9" xfId="224"/>
    <cellStyle name="20% - 强调文字颜色 2 2 5" xfId="225"/>
    <cellStyle name="20% - 强调文字颜色 2 2 6" xfId="226"/>
    <cellStyle name="20% - 强调文字颜色 2 2 7" xfId="227"/>
    <cellStyle name="20% - 强调文字颜色 2 2 8" xfId="228"/>
    <cellStyle name="20% - 强调文字颜色 2 2 9" xfId="229"/>
    <cellStyle name="20% - 强调文字颜色 3 2 8" xfId="230"/>
    <cellStyle name="20% - 强调文字颜色 2 3" xfId="231"/>
    <cellStyle name="20% - 强调文字颜色 3 2 9" xfId="232"/>
    <cellStyle name="20% - 强调文字颜色 2 4" xfId="233"/>
    <cellStyle name="40% - 强调文字颜色 2 2 10" xfId="234"/>
    <cellStyle name="20% - 强调文字颜色 2 5" xfId="235"/>
    <cellStyle name="40% - 强调文字颜色 2 2 11" xfId="236"/>
    <cellStyle name="20% - 强调文字颜色 2 6" xfId="237"/>
    <cellStyle name="40% - 强调文字颜色 2 2 12" xfId="238"/>
    <cellStyle name="20% - 强调文字颜色 2 7" xfId="239"/>
    <cellStyle name="40% - 强调文字颜色 2 2 13" xfId="240"/>
    <cellStyle name="样式 1" xfId="241"/>
    <cellStyle name="20% - 强调文字颜色 2 8" xfId="242"/>
    <cellStyle name="40% - 强调文字颜色 2 2 14" xfId="243"/>
    <cellStyle name="20% - 强调文字颜色 2 9" xfId="244"/>
    <cellStyle name="20% - 强调文字颜色 5 13" xfId="245"/>
    <cellStyle name="40% - 强调文字颜色 6 14" xfId="246"/>
    <cellStyle name="常规 3 2 5" xfId="247"/>
    <cellStyle name="20% - 强调文字颜色 3 2" xfId="248"/>
    <cellStyle name="60% - 强调文字颜色 5 9" xfId="249"/>
    <cellStyle name="20% - 强调文字颜色 3 2 10" xfId="250"/>
    <cellStyle name="20% - 强调文字颜色 3 2 11" xfId="251"/>
    <cellStyle name="20% - 强调文字颜色 3 2 12" xfId="252"/>
    <cellStyle name="60% - 强调文字颜色 6 2 10" xfId="253"/>
    <cellStyle name="20% - 强调文字颜色 3 2 13" xfId="254"/>
    <cellStyle name="60% - 强调文字颜色 6 2 11" xfId="255"/>
    <cellStyle name="20% - 强调文字颜色 3 2 14" xfId="256"/>
    <cellStyle name="千位分隔 2 13" xfId="257"/>
    <cellStyle name="20% - 强调文字颜色 3 2 2" xfId="258"/>
    <cellStyle name="40% - 强调文字颜色 4 2 7" xfId="259"/>
    <cellStyle name="千位分隔 2 14" xfId="260"/>
    <cellStyle name="20% - 强调文字颜色 3 2 3" xfId="261"/>
    <cellStyle name="40% - 强调文字颜色 4 2 8" xfId="262"/>
    <cellStyle name="20% - 强调文字颜色 3 2 4" xfId="263"/>
    <cellStyle name="40% - 强调文字颜色 4 2 9" xfId="264"/>
    <cellStyle name="20% - 强调文字颜色 3 2 5" xfId="265"/>
    <cellStyle name="20% - 强调文字颜色 3 2 6" xfId="266"/>
    <cellStyle name="60% - 强调文字颜色 1 2" xfId="267"/>
    <cellStyle name="常规 3 2 7" xfId="268"/>
    <cellStyle name="20% - 强调文字颜色 3 4" xfId="269"/>
    <cellStyle name="20% - 强调文字颜色 4 10" xfId="270"/>
    <cellStyle name="40% - 强调文字颜色 5 11" xfId="271"/>
    <cellStyle name="60% - 强调文字颜色 6 12" xfId="272"/>
    <cellStyle name="20% - 强调文字颜色 4 11" xfId="273"/>
    <cellStyle name="40% - 强调文字颜色 5 12" xfId="274"/>
    <cellStyle name="60% - 强调文字颜色 6 13" xfId="275"/>
    <cellStyle name="20% - 强调文字颜色 4 12" xfId="276"/>
    <cellStyle name="40% - 强调文字颜色 5 13" xfId="277"/>
    <cellStyle name="60% - 强调文字颜色 6 14" xfId="278"/>
    <cellStyle name="20% - 强调文字颜色 4 13" xfId="279"/>
    <cellStyle name="40% - 强调文字颜色 5 14" xfId="280"/>
    <cellStyle name="20% - 强调文字颜色 4 14" xfId="281"/>
    <cellStyle name="60% - 强调文字颜色 1 2 7" xfId="282"/>
    <cellStyle name="20% - 强调文字颜色 4 2" xfId="283"/>
    <cellStyle name="20% - 强调文字颜色 4 2 10" xfId="284"/>
    <cellStyle name="20% - 强调文字颜色 4 2 11" xfId="285"/>
    <cellStyle name="20% - 强调文字颜色 4 2 12" xfId="286"/>
    <cellStyle name="20% - 强调文字颜色 4 2 13" xfId="287"/>
    <cellStyle name="60% - 强调文字颜色 4 8" xfId="288"/>
    <cellStyle name="汇总 2 14" xfId="289"/>
    <cellStyle name="20% - 强调文字颜色 4 2 2" xfId="290"/>
    <cellStyle name="40% - 强调文字颜色 5 2 7" xfId="291"/>
    <cellStyle name="60% - 强调文字颜色 4 9" xfId="292"/>
    <cellStyle name="20% - 强调文字颜色 4 2 3" xfId="293"/>
    <cellStyle name="40% - 强调文字颜色 5 2 8" xfId="294"/>
    <cellStyle name="40% - 强调文字颜色 4 2 10" xfId="295"/>
    <cellStyle name="20% - 强调文字颜色 4 2 4" xfId="296"/>
    <cellStyle name="40% - 强调文字颜色 5 2 9" xfId="297"/>
    <cellStyle name="40% - 强调文字颜色 4 2 11" xfId="298"/>
    <cellStyle name="40% - 强调文字颜色 4 2 12" xfId="299"/>
    <cellStyle name="20% - 强调文字颜色 4 2 5" xfId="300"/>
    <cellStyle name="40% - 强调文字颜色 4 2 13" xfId="301"/>
    <cellStyle name="20% - 强调文字颜色 4 2 6" xfId="302"/>
    <cellStyle name="40% - 强调文字颜色 4 2 14" xfId="303"/>
    <cellStyle name="20% - 强调文字颜色 4 2 7" xfId="304"/>
    <cellStyle name="20% - 强调文字颜色 4 2 8" xfId="305"/>
    <cellStyle name="20% - 强调文字颜色 4 2 9" xfId="306"/>
    <cellStyle name="60% - 强调文字颜色 1 2 8" xfId="307"/>
    <cellStyle name="20% - 强调文字颜色 4 3" xfId="308"/>
    <cellStyle name="60% - 强调文字颜色 2 2" xfId="309"/>
    <cellStyle name="60% - 强调文字颜色 1 2 9" xfId="310"/>
    <cellStyle name="20% - 强调文字颜色 4 4" xfId="311"/>
    <cellStyle name="60% - 强调文字颜色 2 4" xfId="312"/>
    <cellStyle name="20% - 强调文字颜色 4 6" xfId="313"/>
    <cellStyle name="60% - 强调文字颜色 2 5" xfId="314"/>
    <cellStyle name="20% - 强调文字颜色 4 7" xfId="315"/>
    <cellStyle name="60% - 强调文字颜色 2 6" xfId="316"/>
    <cellStyle name="40% - 强调文字颜色 3 2 10" xfId="317"/>
    <cellStyle name="20% - 强调文字颜色 4 8" xfId="318"/>
    <cellStyle name="60% - 强调文字颜色 2 7" xfId="319"/>
    <cellStyle name="40% - 强调文字颜色 3 2 11" xfId="320"/>
    <cellStyle name="20% - 强调文字颜色 4 9" xfId="321"/>
    <cellStyle name="20% - 强调文字颜色 5 10" xfId="322"/>
    <cellStyle name="40% - 强调文字颜色 6 11" xfId="323"/>
    <cellStyle name="20% - 强调文字颜色 5 11" xfId="324"/>
    <cellStyle name="40% - 强调文字颜色 6 12" xfId="325"/>
    <cellStyle name="20% - 强调文字颜色 5 12" xfId="326"/>
    <cellStyle name="40% - 强调文字颜色 6 13" xfId="327"/>
    <cellStyle name="20% - 强调文字颜色 5 2" xfId="328"/>
    <cellStyle name="20% - 强调文字颜色 5 2 10" xfId="329"/>
    <cellStyle name="20% - 强调文字颜色 5 2 11" xfId="330"/>
    <cellStyle name="20% - 强调文字颜色 5 2 12" xfId="331"/>
    <cellStyle name="20% - 强调文字颜色 5 2 13" xfId="332"/>
    <cellStyle name="20% - 强调文字颜色 5 2 14" xfId="333"/>
    <cellStyle name="20% - 强调文字颜色 5 2 2" xfId="334"/>
    <cellStyle name="40% - 强调文字颜色 6 2 7" xfId="335"/>
    <cellStyle name="20% - 强调文字颜色 5 2 3" xfId="336"/>
    <cellStyle name="40% - 强调文字颜色 6 2 8" xfId="337"/>
    <cellStyle name="20% - 强调文字颜色 5 2 4" xfId="338"/>
    <cellStyle name="40% - 强调文字颜色 6 2 9" xfId="339"/>
    <cellStyle name="标题 5 10" xfId="340"/>
    <cellStyle name="20% - 强调文字颜色 5 2 5" xfId="341"/>
    <cellStyle name="标题 5 11" xfId="342"/>
    <cellStyle name="20% - 强调文字颜色 5 2 6" xfId="343"/>
    <cellStyle name="标题 5 12" xfId="344"/>
    <cellStyle name="20% - 强调文字颜色 5 2 7" xfId="345"/>
    <cellStyle name="标题 5 13" xfId="346"/>
    <cellStyle name="20% - 强调文字颜色 5 2 8" xfId="347"/>
    <cellStyle name="标题 5 14" xfId="348"/>
    <cellStyle name="20% - 强调文字颜色 5 2 9" xfId="349"/>
    <cellStyle name="20% - 强调文字颜色 5 3" xfId="350"/>
    <cellStyle name="60% - 强调文字颜色 3 2" xfId="351"/>
    <cellStyle name="20% - 强调文字颜色 5 4" xfId="352"/>
    <cellStyle name="60% - 强调文字颜色 3 3" xfId="353"/>
    <cellStyle name="20% - 强调文字颜色 5 5" xfId="354"/>
    <cellStyle name="60% - 强调文字颜色 3 4" xfId="355"/>
    <cellStyle name="20% - 强调文字颜色 5 6" xfId="356"/>
    <cellStyle name="60% - 强调文字颜色 3 5" xfId="357"/>
    <cellStyle name="20% - 强调文字颜色 5 7" xfId="358"/>
    <cellStyle name="检查单元格 2 5" xfId="359"/>
    <cellStyle name="常规 121" xfId="360"/>
    <cellStyle name="常规 116" xfId="361"/>
    <cellStyle name="20% - 强调文字颜色 6 10" xfId="362"/>
    <cellStyle name="检查单元格 2 6" xfId="363"/>
    <cellStyle name="常规 117" xfId="364"/>
    <cellStyle name="20% - 强调文字颜色 6 11" xfId="365"/>
    <cellStyle name="检查单元格 2 7" xfId="366"/>
    <cellStyle name="常规 118" xfId="367"/>
    <cellStyle name="20% - 强调文字颜色 6 12" xfId="368"/>
    <cellStyle name="检查单元格 2 8" xfId="369"/>
    <cellStyle name="常规 119" xfId="370"/>
    <cellStyle name="20% - 强调文字颜色 6 13" xfId="371"/>
    <cellStyle name="检查单元格 2 9" xfId="372"/>
    <cellStyle name="20% - 强调文字颜色 6 14" xfId="373"/>
    <cellStyle name="60% - 强调文字颜色 6 2 4" xfId="374"/>
    <cellStyle name="20% - 强调文字颜色 6 2" xfId="375"/>
    <cellStyle name="20% - 强调文字颜色 6 2 10" xfId="376"/>
    <cellStyle name="60% - 强调文字颜色 1 10" xfId="377"/>
    <cellStyle name="20% - 强调文字颜色 6 2 11" xfId="378"/>
    <cellStyle name="60% - 强调文字颜色 1 12" xfId="379"/>
    <cellStyle name="20% - 强调文字颜色 6 2 13" xfId="380"/>
    <cellStyle name="60% - 强调文字颜色 1 13" xfId="381"/>
    <cellStyle name="20% - 强调文字颜色 6 2 14" xfId="382"/>
    <cellStyle name="40% - 强调文字颜色 4 4" xfId="383"/>
    <cellStyle name="20% - 强调文字颜色 6 2 2" xfId="384"/>
    <cellStyle name="40% - 强调文字颜色 4 5" xfId="385"/>
    <cellStyle name="20% - 强调文字颜色 6 2 3" xfId="386"/>
    <cellStyle name="40% - 强调文字颜色 4 6" xfId="387"/>
    <cellStyle name="20% - 强调文字颜色 6 2 4" xfId="388"/>
    <cellStyle name="40% - 强调文字颜色 4 7" xfId="389"/>
    <cellStyle name="20% - 强调文字颜色 6 2 5" xfId="390"/>
    <cellStyle name="40% - 强调文字颜色 4 8" xfId="391"/>
    <cellStyle name="20% - 强调文字颜色 6 2 6" xfId="392"/>
    <cellStyle name="40% - 强调文字颜色 4 9" xfId="393"/>
    <cellStyle name="强调文字颜色 2 10" xfId="394"/>
    <cellStyle name="20% - 强调文字颜色 6 2 7" xfId="395"/>
    <cellStyle name="强调文字颜色 2 11" xfId="396"/>
    <cellStyle name="20% - 强调文字颜色 6 2 8" xfId="397"/>
    <cellStyle name="强调文字颜色 2 12" xfId="398"/>
    <cellStyle name="20% - 强调文字颜色 6 2 9" xfId="399"/>
    <cellStyle name="60% - 强调文字颜色 6 2 5" xfId="400"/>
    <cellStyle name="20% - 强调文字颜色 6 3" xfId="401"/>
    <cellStyle name="60% - 强调文字颜色 6 2 6" xfId="402"/>
    <cellStyle name="60% - 强调文字颜色 4 2" xfId="403"/>
    <cellStyle name="20% - 强调文字颜色 6 4" xfId="404"/>
    <cellStyle name="40% - 强调文字颜色 5 2 2" xfId="405"/>
    <cellStyle name="60% - 强调文字颜色 6 2 7" xfId="406"/>
    <cellStyle name="60% - 强调文字颜色 4 3" xfId="407"/>
    <cellStyle name="20% - 强调文字颜色 6 5" xfId="408"/>
    <cellStyle name="汇总 2 10" xfId="409"/>
    <cellStyle name="40% - 强调文字颜色 5 2 3" xfId="410"/>
    <cellStyle name="60% - 强调文字颜色 6 2 8" xfId="411"/>
    <cellStyle name="60% - 强调文字颜色 4 4" xfId="412"/>
    <cellStyle name="20% - 强调文字颜色 6 6" xfId="413"/>
    <cellStyle name="汇总 2 11" xfId="414"/>
    <cellStyle name="40% - 强调文字颜色 5 2 4" xfId="415"/>
    <cellStyle name="60% - 强调文字颜色 6 2 9" xfId="416"/>
    <cellStyle name="60% - 强调文字颜色 4 5" xfId="417"/>
    <cellStyle name="20% - 强调文字颜色 6 7" xfId="418"/>
    <cellStyle name="60% - 强调文字颜色 4 6" xfId="419"/>
    <cellStyle name="汇总 2 12" xfId="420"/>
    <cellStyle name="40% - 强调文字颜色 5 2 5" xfId="421"/>
    <cellStyle name="20% - 强调文字颜色 6 8" xfId="422"/>
    <cellStyle name="60% - 强调文字颜色 4 7" xfId="423"/>
    <cellStyle name="汇总 2 13" xfId="424"/>
    <cellStyle name="40% - 强调文字颜色 5 2 6" xfId="425"/>
    <cellStyle name="20% - 强调文字颜色 6 9" xfId="426"/>
    <cellStyle name="40% - 强调文字颜色 1 10" xfId="427"/>
    <cellStyle name="60% - 强调文字颜色 2 11" xfId="428"/>
    <cellStyle name="40% - 强调文字颜色 1 11" xfId="429"/>
    <cellStyle name="60% - 强调文字颜色 2 12" xfId="430"/>
    <cellStyle name="40% - 强调文字颜色 1 12" xfId="431"/>
    <cellStyle name="60% - 强调文字颜色 2 13" xfId="432"/>
    <cellStyle name="40% - 强调文字颜色 1 14" xfId="433"/>
    <cellStyle name="40% - 强调文字颜色 1 2" xfId="434"/>
    <cellStyle name="40% - 强调文字颜色 1 2 10" xfId="435"/>
    <cellStyle name="40% - 强调文字颜色 1 2 11" xfId="436"/>
    <cellStyle name="40% - 强调文字颜色 1 2 12" xfId="437"/>
    <cellStyle name="40% - 强调文字颜色 1 2 14" xfId="438"/>
    <cellStyle name="40% - 强调文字颜色 1 2 3" xfId="439"/>
    <cellStyle name="60% - 强调文字颜色 2 2 8" xfId="440"/>
    <cellStyle name="40% - 强调文字颜色 5 2 12" xfId="441"/>
    <cellStyle name="40% - 强调文字颜色 1 2 4" xfId="442"/>
    <cellStyle name="60% - 强调文字颜色 2 2 9" xfId="443"/>
    <cellStyle name="40% - 强调文字颜色 5 2 13" xfId="444"/>
    <cellStyle name="40% - 强调文字颜色 5 2 14" xfId="445"/>
    <cellStyle name="40% - 强调文字颜色 1 2 5" xfId="446"/>
    <cellStyle name="40% - 强调文字颜色 1 2 6" xfId="447"/>
    <cellStyle name="40% - 强调文字颜色 1 2 7" xfId="448"/>
    <cellStyle name="40% - 强调文字颜色 1 3" xfId="449"/>
    <cellStyle name="40% - 强调文字颜色 1 4" xfId="450"/>
    <cellStyle name="40% - 强调文字颜色 1 5" xfId="451"/>
    <cellStyle name="40% - 强调文字颜色 1 6" xfId="452"/>
    <cellStyle name="40% - 强调文字颜色 1 7" xfId="453"/>
    <cellStyle name="40% - 强调文字颜色 1 8" xfId="454"/>
    <cellStyle name="40% - 强调文字颜色 1 9" xfId="455"/>
    <cellStyle name="60% - 强调文字颜色 4 2 12" xfId="456"/>
    <cellStyle name="40% - 强调文字颜色 2 10" xfId="457"/>
    <cellStyle name="60% - 强调文字颜色 3 11" xfId="458"/>
    <cellStyle name="60% - 强调文字颜色 1 8" xfId="459"/>
    <cellStyle name="常规 3 2 22" xfId="460"/>
    <cellStyle name="常规 3 2 17" xfId="461"/>
    <cellStyle name="40% - 强调文字颜色 2 2 2" xfId="462"/>
    <cellStyle name="60% - 强调文字颜色 3 2 7" xfId="463"/>
    <cellStyle name="常规 3 2 23" xfId="464"/>
    <cellStyle name="常规 3 2 18" xfId="465"/>
    <cellStyle name="40% - 强调文字颜色 2 2 3" xfId="466"/>
    <cellStyle name="60% - 强调文字颜色 3 2 8" xfId="467"/>
    <cellStyle name="常规 3 2 24" xfId="468"/>
    <cellStyle name="常规 3 2 19" xfId="469"/>
    <cellStyle name="40% - 强调文字颜色 2 2 4" xfId="470"/>
    <cellStyle name="60% - 强调文字颜色 3 2 9" xfId="471"/>
    <cellStyle name="常规 3 2 25" xfId="472"/>
    <cellStyle name="40% - 强调文字颜色 2 2 5" xfId="473"/>
    <cellStyle name="常规 3 2 26" xfId="474"/>
    <cellStyle name="40% - 强调文字颜色 2 2 6" xfId="475"/>
    <cellStyle name="40% - 强调文字颜色 2 9" xfId="476"/>
    <cellStyle name="40% - 强调文字颜色 3 2" xfId="477"/>
    <cellStyle name="60% - 强调文字颜色 2 8" xfId="478"/>
    <cellStyle name="40% - 强调文字颜色 3 2 12" xfId="479"/>
    <cellStyle name="60% - 强调文字颜色 2 9" xfId="480"/>
    <cellStyle name="40% - 强调文字颜色 3 2 13" xfId="481"/>
    <cellStyle name="40% - 强调文字颜色 3 2 14" xfId="482"/>
    <cellStyle name="40% - 强调文字颜色 3 2 2" xfId="483"/>
    <cellStyle name="40% - 强调文字颜色 6 9" xfId="484"/>
    <cellStyle name="60% - 强调文字颜色 4 2 7" xfId="485"/>
    <cellStyle name="40% - 强调文字颜色 3 2 3" xfId="486"/>
    <cellStyle name="60% - 强调文字颜色 4 2 8" xfId="487"/>
    <cellStyle name="40% - 强调文字颜色 3 2 4" xfId="488"/>
    <cellStyle name="60% - 强调文字颜色 4 2 9" xfId="489"/>
    <cellStyle name="40% - 强调文字颜色 3 2 5" xfId="490"/>
    <cellStyle name="40% - 强调文字颜色 3 2 6" xfId="491"/>
    <cellStyle name="40% - 强调文字颜色 3 3" xfId="492"/>
    <cellStyle name="40% - 强调文字颜色 3 4" xfId="493"/>
    <cellStyle name="40% - 强调文字颜色 3 5" xfId="494"/>
    <cellStyle name="40% - 强调文字颜色 3 6" xfId="495"/>
    <cellStyle name="40% - 强调文字颜色 3 7" xfId="496"/>
    <cellStyle name="40% - 强调文字颜色 4 2 2" xfId="497"/>
    <cellStyle name="60% - 强调文字颜色 5 2 7" xfId="498"/>
    <cellStyle name="40% - 强调文字颜色 4 2 3" xfId="499"/>
    <cellStyle name="60% - 强调文字颜色 5 2 8" xfId="500"/>
    <cellStyle name="千位分隔 2 10" xfId="501"/>
    <cellStyle name="40% - 强调文字颜色 4 2 4" xfId="502"/>
    <cellStyle name="60% - 强调文字颜色 5 2 9" xfId="503"/>
    <cellStyle name="千位分隔 2 11" xfId="504"/>
    <cellStyle name="40% - 强调文字颜色 4 2 5" xfId="505"/>
    <cellStyle name="千位分隔 2 12" xfId="506"/>
    <cellStyle name="40% - 强调文字颜色 4 2 6" xfId="507"/>
    <cellStyle name="40% - 强调文字颜色 4 3" xfId="508"/>
    <cellStyle name="40% - 强调文字颜色 5 10" xfId="509"/>
    <cellStyle name="60% - 强调文字颜色 6 11" xfId="510"/>
    <cellStyle name="好 2 3" xfId="511"/>
    <cellStyle name="40% - 强调文字颜色 5 2" xfId="512"/>
    <cellStyle name="好 2 4" xfId="513"/>
    <cellStyle name="40% - 强调文字颜色 5 3" xfId="514"/>
    <cellStyle name="好 2 5" xfId="515"/>
    <cellStyle name="40% - 强调文字颜色 5 4" xfId="516"/>
    <cellStyle name="好 2 6" xfId="517"/>
    <cellStyle name="40% - 强调文字颜色 5 5" xfId="518"/>
    <cellStyle name="注释 2 2" xfId="519"/>
    <cellStyle name="好 2 7" xfId="520"/>
    <cellStyle name="40% - 强调文字颜色 5 6" xfId="521"/>
    <cellStyle name="注释 2 4" xfId="522"/>
    <cellStyle name="好 2 9" xfId="523"/>
    <cellStyle name="40% - 强调文字颜色 5 8" xfId="524"/>
    <cellStyle name="注释 2 5" xfId="525"/>
    <cellStyle name="40% - 强调文字颜色 5 9" xfId="526"/>
    <cellStyle name="40% - 强调文字颜色 6 10" xfId="527"/>
    <cellStyle name="标题 17" xfId="528"/>
    <cellStyle name="40% - 强调文字颜色 6 2" xfId="529"/>
    <cellStyle name="40% - 强调文字颜色 6 2 10" xfId="530"/>
    <cellStyle name="40% - 强调文字颜色 6 2 2" xfId="531"/>
    <cellStyle name="40% - 强调文字颜色 6 2 11" xfId="532"/>
    <cellStyle name="40% - 强调文字颜色 6 2 3" xfId="533"/>
    <cellStyle name="40% - 强调文字颜色 6 2 12" xfId="534"/>
    <cellStyle name="40% - 强调文字颜色 6 2 4" xfId="535"/>
    <cellStyle name="40% - 强调文字颜色 6 2 13" xfId="536"/>
    <cellStyle name="40% - 强调文字颜色 6 2 5" xfId="537"/>
    <cellStyle name="40% - 强调文字颜色 6 2 14" xfId="538"/>
    <cellStyle name="40% - 强调文字颜色 6 2 6" xfId="539"/>
    <cellStyle name="40% - 强调文字颜色 6 3" xfId="540"/>
    <cellStyle name="40% - 强调文字颜色 6 4" xfId="541"/>
    <cellStyle name="60% - 强调文字颜色 4 2 2" xfId="542"/>
    <cellStyle name="适中 2 4" xfId="543"/>
    <cellStyle name="60% - 强调文字颜色 1 2 10" xfId="544"/>
    <cellStyle name="40% - 强调文字颜色 6 6" xfId="545"/>
    <cellStyle name="60% - 强调文字颜色 4 2 4" xfId="546"/>
    <cellStyle name="适中 2 6" xfId="547"/>
    <cellStyle name="60% - 强调文字颜色 1 2 12" xfId="548"/>
    <cellStyle name="40% - 强调文字颜色 6 7" xfId="549"/>
    <cellStyle name="60% - 强调文字颜色 4 2 5" xfId="550"/>
    <cellStyle name="适中 2 7" xfId="551"/>
    <cellStyle name="60% - 强调文字颜色 1 2 13" xfId="552"/>
    <cellStyle name="常规_股份公司合并报表2006" xfId="553"/>
    <cellStyle name="40% - 强调文字颜色 6 8" xfId="554"/>
    <cellStyle name="60% - 强调文字颜色 4 2 6" xfId="555"/>
    <cellStyle name="适中 2 8" xfId="556"/>
    <cellStyle name="60% - 强调文字颜色 1 2 14" xfId="557"/>
    <cellStyle name="60% - 强调文字颜色 1 14" xfId="558"/>
    <cellStyle name="60% - 强调文字颜色 1 2 2" xfId="559"/>
    <cellStyle name="60% - 强调文字颜色 1 2 3" xfId="560"/>
    <cellStyle name="60% - 强调文字颜色 1 2 4" xfId="561"/>
    <cellStyle name="60% - 强调文字颜色 1 2 5" xfId="562"/>
    <cellStyle name="60% - 强调文字颜色 1 2 6" xfId="563"/>
    <cellStyle name="60% - 强调文字颜色 2 10" xfId="564"/>
    <cellStyle name="60% - 强调文字颜色 2 2 10" xfId="565"/>
    <cellStyle name="60% - 强调文字颜色 2 2 11" xfId="566"/>
    <cellStyle name="60% - 强调文字颜色 2 2 12" xfId="567"/>
    <cellStyle name="60% - 强调文字颜色 2 2 13" xfId="568"/>
    <cellStyle name="60% - 强调文字颜色 2 2 14" xfId="569"/>
    <cellStyle name="常规 3 2 12" xfId="570"/>
    <cellStyle name="60% - 强调文字颜色 3 2 2" xfId="571"/>
    <cellStyle name="常规 3 2 13" xfId="572"/>
    <cellStyle name="60% - 强调文字颜色 3 2 3" xfId="573"/>
    <cellStyle name="常规 3 2 14" xfId="574"/>
    <cellStyle name="60% - 强调文字颜色 3 2 4" xfId="575"/>
    <cellStyle name="常规 3 2 20" xfId="576"/>
    <cellStyle name="常规 3 2 15" xfId="577"/>
    <cellStyle name="60% - 强调文字颜色 3 2 5" xfId="578"/>
    <cellStyle name="常规 3 2 21" xfId="579"/>
    <cellStyle name="常规 3 2 16" xfId="580"/>
    <cellStyle name="60% - 强调文字颜色 3 2 6" xfId="581"/>
    <cellStyle name="强调文字颜色 1 2 2" xfId="582"/>
    <cellStyle name="60% - 强调文字颜色 4 10" xfId="583"/>
    <cellStyle name="60% - 强调文字颜色 5 2" xfId="584"/>
    <cellStyle name="60% - 强调文字颜色 5 2 12" xfId="585"/>
    <cellStyle name="60% - 强调文字颜色 5 2 13" xfId="586"/>
    <cellStyle name="60% - 强调文字颜色 5 2 14" xfId="587"/>
    <cellStyle name="60% - 强调文字颜色 5 2 2" xfId="588"/>
    <cellStyle name="60% - 强调文字颜色 5 2 3" xfId="589"/>
    <cellStyle name="60% - 强调文字颜色 5 2 4" xfId="590"/>
    <cellStyle name="60% - 强调文字颜色 5 2 5" xfId="591"/>
    <cellStyle name="60% - 强调文字颜色 5 2 6" xfId="592"/>
    <cellStyle name="60% - 强调文字颜色 5 3" xfId="593"/>
    <cellStyle name="60% - 强调文字颜色 5 4" xfId="594"/>
    <cellStyle name="60% - 强调文字颜色 5 5" xfId="595"/>
    <cellStyle name="60% - 强调文字颜色 5 6" xfId="596"/>
    <cellStyle name="60% - 强调文字颜色 5 7" xfId="597"/>
    <cellStyle name="60% - 强调文字颜色 5 8" xfId="598"/>
    <cellStyle name="好 2 14" xfId="599"/>
    <cellStyle name="60% - 强调文字颜色 6 10" xfId="600"/>
    <cellStyle name="60% - 强调文字颜色 6 2" xfId="601"/>
    <cellStyle name="60% - 强调文字颜色 6 2 12" xfId="602"/>
    <cellStyle name="60% - 强调文字颜色 6 2 13" xfId="603"/>
    <cellStyle name="60% - 强调文字颜色 6 2 14" xfId="604"/>
    <cellStyle name="60% - 强调文字颜色 6 2 2" xfId="605"/>
    <cellStyle name="60% - 强调文字颜色 6 2 3" xfId="606"/>
    <cellStyle name="60% - 强调文字颜色 6 3" xfId="607"/>
    <cellStyle name="60% - 强调文字颜色 6 4" xfId="608"/>
    <cellStyle name="60% - 强调文字颜色 6 5" xfId="609"/>
    <cellStyle name="60% - 强调文字颜色 6 6" xfId="610"/>
    <cellStyle name="60% - 强调文字颜色 6 7" xfId="611"/>
    <cellStyle name="60% - 强调文字颜色 6 8" xfId="612"/>
    <cellStyle name="60% - 强调文字颜色 6 9" xfId="613"/>
    <cellStyle name="标题 3 4" xfId="614"/>
    <cellStyle name="Comma_Sheet1" xfId="615"/>
    <cellStyle name="百分比 10" xfId="616"/>
    <cellStyle name="百分比 11" xfId="617"/>
    <cellStyle name="百分比 12" xfId="618"/>
    <cellStyle name="百分比 13" xfId="619"/>
    <cellStyle name="百分比 14" xfId="620"/>
    <cellStyle name="百分比 2" xfId="621"/>
    <cellStyle name="百分比 3" xfId="622"/>
    <cellStyle name="百分比 4" xfId="623"/>
    <cellStyle name="百分比 5" xfId="624"/>
    <cellStyle name="百分比 6" xfId="625"/>
    <cellStyle name="百分比 7" xfId="626"/>
    <cellStyle name="百分比 8" xfId="627"/>
    <cellStyle name="百分比 9" xfId="628"/>
    <cellStyle name="标题 1 10" xfId="629"/>
    <cellStyle name="标题 1 11" xfId="630"/>
    <cellStyle name="标题 1 12" xfId="631"/>
    <cellStyle name="标题 1 13" xfId="632"/>
    <cellStyle name="标题 1 14" xfId="633"/>
    <cellStyle name="标题 1 2" xfId="634"/>
    <cellStyle name="标题 1 2 10" xfId="635"/>
    <cellStyle name="标题 1 2 11" xfId="636"/>
    <cellStyle name="标题 1 2 12" xfId="637"/>
    <cellStyle name="标题 1 2 13" xfId="638"/>
    <cellStyle name="标题 1 2 14" xfId="639"/>
    <cellStyle name="标题 1 2 2" xfId="640"/>
    <cellStyle name="标题 1 2 3" xfId="641"/>
    <cellStyle name="标题 1 2 4" xfId="642"/>
    <cellStyle name="标题 1 2 5" xfId="643"/>
    <cellStyle name="标题 1 2 6" xfId="644"/>
    <cellStyle name="标题 1 2 7" xfId="645"/>
    <cellStyle name="标题 1 2 8" xfId="646"/>
    <cellStyle name="标题 1 2 9" xfId="647"/>
    <cellStyle name="标题 1 3" xfId="648"/>
    <cellStyle name="标题 1 4" xfId="649"/>
    <cellStyle name="注释 2 10" xfId="650"/>
    <cellStyle name="标题 1 5" xfId="651"/>
    <cellStyle name="注释 2 11" xfId="652"/>
    <cellStyle name="标题 1 6" xfId="653"/>
    <cellStyle name="注释 2 12" xfId="654"/>
    <cellStyle name="标题 1 7" xfId="655"/>
    <cellStyle name="注释 2 13" xfId="656"/>
    <cellStyle name="标题 1 8" xfId="657"/>
    <cellStyle name="注释 2 14" xfId="658"/>
    <cellStyle name="标题 1 9" xfId="659"/>
    <cellStyle name="标题 10" xfId="660"/>
    <cellStyle name="标题 11" xfId="661"/>
    <cellStyle name="标题 12" xfId="662"/>
    <cellStyle name="标题 13" xfId="663"/>
    <cellStyle name="标题 14" xfId="664"/>
    <cellStyle name="标题 15" xfId="665"/>
    <cellStyle name="标题 16" xfId="666"/>
    <cellStyle name="标题 2 10" xfId="667"/>
    <cellStyle name="标题 2 11" xfId="668"/>
    <cellStyle name="标题 2 12" xfId="669"/>
    <cellStyle name="标题 2 13" xfId="670"/>
    <cellStyle name="标题 2 14" xfId="671"/>
    <cellStyle name="标题 2 2" xfId="672"/>
    <cellStyle name="标题 2 2 10" xfId="673"/>
    <cellStyle name="标题 2 2 11" xfId="674"/>
    <cellStyle name="标题 2 2 12" xfId="675"/>
    <cellStyle name="标题 2 2 13" xfId="676"/>
    <cellStyle name="标题 2 2 2" xfId="677"/>
    <cellStyle name="标题 2 2 3" xfId="678"/>
    <cellStyle name="标题 2 2 4" xfId="679"/>
    <cellStyle name="标题 2 2 5" xfId="680"/>
    <cellStyle name="标题 2 2 6" xfId="681"/>
    <cellStyle name="标题 2 2 7" xfId="682"/>
    <cellStyle name="标题 2 2 8" xfId="683"/>
    <cellStyle name="标题 2 2 9" xfId="684"/>
    <cellStyle name="标题 2 3" xfId="685"/>
    <cellStyle name="标题 2 4" xfId="686"/>
    <cellStyle name="标题 2 5" xfId="687"/>
    <cellStyle name="标题 2 6" xfId="688"/>
    <cellStyle name="标题 2 7" xfId="689"/>
    <cellStyle name="标题 2 8" xfId="690"/>
    <cellStyle name="标题 2 9" xfId="691"/>
    <cellStyle name="标题 3 10" xfId="692"/>
    <cellStyle name="标题 3 11" xfId="693"/>
    <cellStyle name="标题 3 12" xfId="694"/>
    <cellStyle name="标题 3 13" xfId="695"/>
    <cellStyle name="标题 3 14" xfId="696"/>
    <cellStyle name="标题 3 2" xfId="697"/>
    <cellStyle name="标题 3 2 10" xfId="698"/>
    <cellStyle name="标题 3 2 11" xfId="699"/>
    <cellStyle name="标题 3 2 12" xfId="700"/>
    <cellStyle name="标题 3 2 13" xfId="701"/>
    <cellStyle name="标题 3 2 14" xfId="702"/>
    <cellStyle name="好 5" xfId="703"/>
    <cellStyle name="标题 3 2 2" xfId="704"/>
    <cellStyle name="好 6" xfId="705"/>
    <cellStyle name="标题 3 2 3" xfId="706"/>
    <cellStyle name="好 7" xfId="707"/>
    <cellStyle name="标题 3 2 4" xfId="708"/>
    <cellStyle name="好 8" xfId="709"/>
    <cellStyle name="标题 3 2 5" xfId="710"/>
    <cellStyle name="好 9" xfId="711"/>
    <cellStyle name="标题 3 2 6" xfId="712"/>
    <cellStyle name="标题 3 2 7" xfId="713"/>
    <cellStyle name="千位分隔 2" xfId="714"/>
    <cellStyle name="标题 3 2 8" xfId="715"/>
    <cellStyle name="千位分隔 3" xfId="716"/>
    <cellStyle name="标题 4 2" xfId="717"/>
    <cellStyle name="标题 3 2 9" xfId="718"/>
    <cellStyle name="标题 3 3" xfId="719"/>
    <cellStyle name="标题 3 5" xfId="720"/>
    <cellStyle name="标题 3 6" xfId="721"/>
    <cellStyle name="标题 3 7" xfId="722"/>
    <cellStyle name="标题 3 8" xfId="723"/>
    <cellStyle name="标题 3 9" xfId="724"/>
    <cellStyle name="强调文字颜色 5 2 4" xfId="725"/>
    <cellStyle name="标题 4 10" xfId="726"/>
    <cellStyle name="强调文字颜色 5 2 5" xfId="727"/>
    <cellStyle name="标题 4 11" xfId="728"/>
    <cellStyle name="强调文字颜色 5 2 6" xfId="729"/>
    <cellStyle name="标题 4 12" xfId="730"/>
    <cellStyle name="强调文字颜色 5 2 7" xfId="731"/>
    <cellStyle name="标题 4 13" xfId="732"/>
    <cellStyle name="强调文字颜色 5 2 8" xfId="733"/>
    <cellStyle name="标题 4 14" xfId="734"/>
    <cellStyle name="标题 4 2 10" xfId="735"/>
    <cellStyle name="标题 4 2 11" xfId="736"/>
    <cellStyle name="标题 4 2 12" xfId="737"/>
    <cellStyle name="标题 4 2 13" xfId="738"/>
    <cellStyle name="标题 4 2 14" xfId="739"/>
    <cellStyle name="标题 4 2 2" xfId="740"/>
    <cellStyle name="标题 4 2 3" xfId="741"/>
    <cellStyle name="标题 4 2 4" xfId="742"/>
    <cellStyle name="标题 4 2 5" xfId="743"/>
    <cellStyle name="标题 4 2 6" xfId="744"/>
    <cellStyle name="标题 4 2 7" xfId="745"/>
    <cellStyle name="标题 4 2 8" xfId="746"/>
    <cellStyle name="标题 4 2 9" xfId="747"/>
    <cellStyle name="千位分隔 4" xfId="748"/>
    <cellStyle name="标题 4 3" xfId="749"/>
    <cellStyle name="千位分隔 5" xfId="750"/>
    <cellStyle name="标题 4 4" xfId="751"/>
    <cellStyle name="千位分隔 6" xfId="752"/>
    <cellStyle name="标题 4 5" xfId="753"/>
    <cellStyle name="千位分隔 7" xfId="754"/>
    <cellStyle name="标题 4 6" xfId="755"/>
    <cellStyle name="千位分隔 8" xfId="756"/>
    <cellStyle name="标题 4 7" xfId="757"/>
    <cellStyle name="千位分隔 9" xfId="758"/>
    <cellStyle name="标题 4 8" xfId="759"/>
    <cellStyle name="标题 4 9" xfId="760"/>
    <cellStyle name="标题 5" xfId="761"/>
    <cellStyle name="标题 5 2" xfId="762"/>
    <cellStyle name="标题 5 3" xfId="763"/>
    <cellStyle name="标题 5 4" xfId="764"/>
    <cellStyle name="标题 5 5" xfId="765"/>
    <cellStyle name="标题 5 6" xfId="766"/>
    <cellStyle name="标题 5 7" xfId="767"/>
    <cellStyle name="标题 5 8" xfId="768"/>
    <cellStyle name="标题 5 9" xfId="769"/>
    <cellStyle name="标题 6" xfId="770"/>
    <cellStyle name="标题 7" xfId="771"/>
    <cellStyle name="标题 8" xfId="772"/>
    <cellStyle name="标题 9" xfId="773"/>
    <cellStyle name="差 10" xfId="774"/>
    <cellStyle name="差 11" xfId="775"/>
    <cellStyle name="差 12" xfId="776"/>
    <cellStyle name="差 13" xfId="777"/>
    <cellStyle name="差 14" xfId="778"/>
    <cellStyle name="解释性文本 5" xfId="779"/>
    <cellStyle name="差 2" xfId="780"/>
    <cellStyle name="差 2 10" xfId="781"/>
    <cellStyle name="差 2 11" xfId="782"/>
    <cellStyle name="差 2 12" xfId="783"/>
    <cellStyle name="差 2 13" xfId="784"/>
    <cellStyle name="差 2 14" xfId="785"/>
    <cellStyle name="差 2 2" xfId="786"/>
    <cellStyle name="差 2 3" xfId="787"/>
    <cellStyle name="差 2 4" xfId="788"/>
    <cellStyle name="差 2 5" xfId="789"/>
    <cellStyle name="差 2 6" xfId="790"/>
    <cellStyle name="差 2 7" xfId="791"/>
    <cellStyle name="差 2 8" xfId="792"/>
    <cellStyle name="差 2 9" xfId="793"/>
    <cellStyle name="解释性文本 6" xfId="794"/>
    <cellStyle name="差 3" xfId="795"/>
    <cellStyle name="解释性文本 7" xfId="796"/>
    <cellStyle name="差 4" xfId="797"/>
    <cellStyle name="解释性文本 8" xfId="798"/>
    <cellStyle name="差 5" xfId="799"/>
    <cellStyle name="解释性文本 9" xfId="800"/>
    <cellStyle name="差 6" xfId="801"/>
    <cellStyle name="差 8" xfId="802"/>
    <cellStyle name="差 9" xfId="803"/>
    <cellStyle name="常规 10" xfId="804"/>
    <cellStyle name="常规 10 2" xfId="805"/>
    <cellStyle name="常规 4 5" xfId="806"/>
    <cellStyle name="常规 100" xfId="807"/>
    <cellStyle name="常规 4 6" xfId="808"/>
    <cellStyle name="常规 101" xfId="809"/>
    <cellStyle name="常规 4 7" xfId="810"/>
    <cellStyle name="常规 102" xfId="811"/>
    <cellStyle name="常规 4 8" xfId="812"/>
    <cellStyle name="常规 103" xfId="813"/>
    <cellStyle name="常规 4 9" xfId="814"/>
    <cellStyle name="常规 104" xfId="815"/>
    <cellStyle name="常规 110" xfId="816"/>
    <cellStyle name="常规 105" xfId="817"/>
    <cellStyle name="常规 111" xfId="818"/>
    <cellStyle name="常规 106" xfId="819"/>
    <cellStyle name="常规 112" xfId="820"/>
    <cellStyle name="常规 107" xfId="821"/>
    <cellStyle name="检查单元格 2 2" xfId="822"/>
    <cellStyle name="常规 113" xfId="823"/>
    <cellStyle name="常规 108" xfId="824"/>
    <cellStyle name="检查单元格 2 3" xfId="825"/>
    <cellStyle name="常规 114" xfId="826"/>
    <cellStyle name="常规 109" xfId="827"/>
    <cellStyle name="常规 11" xfId="828"/>
    <cellStyle name="检查单元格 2 4" xfId="829"/>
    <cellStyle name="常规 120" xfId="830"/>
    <cellStyle name="常规 115" xfId="831"/>
    <cellStyle name="常规 12" xfId="832"/>
    <cellStyle name="常规 13" xfId="833"/>
    <cellStyle name="常规 14" xfId="834"/>
    <cellStyle name="常规 20" xfId="835"/>
    <cellStyle name="常规 15" xfId="836"/>
    <cellStyle name="常规 21" xfId="837"/>
    <cellStyle name="常规 16" xfId="838"/>
    <cellStyle name="常规 22" xfId="839"/>
    <cellStyle name="常规 17" xfId="840"/>
    <cellStyle name="常规 23" xfId="841"/>
    <cellStyle name="常规 18" xfId="842"/>
    <cellStyle name="常规 24" xfId="843"/>
    <cellStyle name="常规 19" xfId="844"/>
    <cellStyle name="好 10" xfId="845"/>
    <cellStyle name="常规 2" xfId="846"/>
    <cellStyle name="强调文字颜色 3 3" xfId="847"/>
    <cellStyle name="常规 2 10" xfId="848"/>
    <cellStyle name="强调文字颜色 3 4" xfId="849"/>
    <cellStyle name="常规 2 11" xfId="850"/>
    <cellStyle name="强调文字颜色 3 5" xfId="851"/>
    <cellStyle name="常规 2 12" xfId="852"/>
    <cellStyle name="强调文字颜色 3 6" xfId="853"/>
    <cellStyle name="常规 2 13" xfId="854"/>
    <cellStyle name="强调文字颜色 3 7" xfId="855"/>
    <cellStyle name="常规 2 14" xfId="856"/>
    <cellStyle name="强调文字颜色 3 8" xfId="857"/>
    <cellStyle name="常规 2 20" xfId="858"/>
    <cellStyle name="常规 2 15" xfId="859"/>
    <cellStyle name="强调文字颜色 3 9" xfId="860"/>
    <cellStyle name="常规 2 21" xfId="861"/>
    <cellStyle name="常规 2 16" xfId="862"/>
    <cellStyle name="常规 2 22" xfId="863"/>
    <cellStyle name="常规 2 17" xfId="864"/>
    <cellStyle name="常规 2 23" xfId="865"/>
    <cellStyle name="常规 2 18" xfId="866"/>
    <cellStyle name="常规 2 24" xfId="867"/>
    <cellStyle name="常规 2 19" xfId="868"/>
    <cellStyle name="常规 2 2 10" xfId="869"/>
    <cellStyle name="常规 2 2 11" xfId="870"/>
    <cellStyle name="常规 2 2 12" xfId="871"/>
    <cellStyle name="常规 2 2 13" xfId="872"/>
    <cellStyle name="常规 2 2 14" xfId="873"/>
    <cellStyle name="常规 2 2 2" xfId="874"/>
    <cellStyle name="常规 2 2 3" xfId="875"/>
    <cellStyle name="常规 2 2 4" xfId="876"/>
    <cellStyle name="常规 2 2 5" xfId="877"/>
    <cellStyle name="常规 2 2 6" xfId="878"/>
    <cellStyle name="常规 2 2 7" xfId="879"/>
    <cellStyle name="常规 2 2 8" xfId="880"/>
    <cellStyle name="常规 2 2 9" xfId="881"/>
    <cellStyle name="常规 2 30" xfId="882"/>
    <cellStyle name="常规 2 25" xfId="883"/>
    <cellStyle name="常规 2 31" xfId="884"/>
    <cellStyle name="常规 2 26" xfId="885"/>
    <cellStyle name="常规 2 32" xfId="886"/>
    <cellStyle name="常规 2 27" xfId="887"/>
    <cellStyle name="常规 2 33" xfId="888"/>
    <cellStyle name="常规 2 28" xfId="889"/>
    <cellStyle name="常规 2 34" xfId="890"/>
    <cellStyle name="常规 2 29" xfId="891"/>
    <cellStyle name="常规 2 40" xfId="892"/>
    <cellStyle name="常规 2 35" xfId="893"/>
    <cellStyle name="常规 2 41" xfId="894"/>
    <cellStyle name="常规 2 36" xfId="895"/>
    <cellStyle name="常规 2 42" xfId="896"/>
    <cellStyle name="常规 2 37" xfId="897"/>
    <cellStyle name="常规 2 43" xfId="898"/>
    <cellStyle name="常规 2 38" xfId="899"/>
    <cellStyle name="常规 2 44" xfId="900"/>
    <cellStyle name="常规 2 39" xfId="901"/>
    <cellStyle name="常规 2 50" xfId="902"/>
    <cellStyle name="常规 2 45" xfId="903"/>
    <cellStyle name="常规 2 51" xfId="904"/>
    <cellStyle name="常规 2 46" xfId="905"/>
    <cellStyle name="常规 2 52" xfId="906"/>
    <cellStyle name="常规 2 47" xfId="907"/>
    <cellStyle name="常规 2 53" xfId="908"/>
    <cellStyle name="常规 2 48" xfId="909"/>
    <cellStyle name="强调文字颜色 4 2" xfId="910"/>
    <cellStyle name="常规 2 54" xfId="911"/>
    <cellStyle name="常规 2 49" xfId="912"/>
    <cellStyle name="常规 2 5" xfId="913"/>
    <cellStyle name="常规 2 6" xfId="914"/>
    <cellStyle name="常规 2 7" xfId="915"/>
    <cellStyle name="输入 2" xfId="916"/>
    <cellStyle name="常规 2 8" xfId="917"/>
    <cellStyle name="输入 3" xfId="918"/>
    <cellStyle name="常规 2 9" xfId="919"/>
    <cellStyle name="常规 30" xfId="920"/>
    <cellStyle name="常规 25" xfId="921"/>
    <cellStyle name="常规 31" xfId="922"/>
    <cellStyle name="常规 26" xfId="923"/>
    <cellStyle name="常规 32" xfId="924"/>
    <cellStyle name="常规 27" xfId="925"/>
    <cellStyle name="常规 33" xfId="926"/>
    <cellStyle name="常规 28" xfId="927"/>
    <cellStyle name="常规 34" xfId="928"/>
    <cellStyle name="常规 29" xfId="929"/>
    <cellStyle name="注释 10" xfId="930"/>
    <cellStyle name="好 11" xfId="931"/>
    <cellStyle name="常规 3" xfId="932"/>
    <cellStyle name="常规 3 2" xfId="933"/>
    <cellStyle name="常规 3 2 10" xfId="934"/>
    <cellStyle name="常规 3 2 11" xfId="935"/>
    <cellStyle name="常规 3 2 2" xfId="936"/>
    <cellStyle name="常规 3 2 3" xfId="937"/>
    <cellStyle name="常规 3 2 4" xfId="938"/>
    <cellStyle name="适中 2 2" xfId="939"/>
    <cellStyle name="常规 3_2009年新报表操作事务码清单_090131" xfId="940"/>
    <cellStyle name="常规 40" xfId="941"/>
    <cellStyle name="常规 35" xfId="942"/>
    <cellStyle name="常规 41" xfId="943"/>
    <cellStyle name="常规 36" xfId="944"/>
    <cellStyle name="常规 42" xfId="945"/>
    <cellStyle name="常规 37" xfId="946"/>
    <cellStyle name="常规 43" xfId="947"/>
    <cellStyle name="常规 38" xfId="948"/>
    <cellStyle name="注释 11" xfId="949"/>
    <cellStyle name="好 12" xfId="950"/>
    <cellStyle name="常规 4" xfId="951"/>
    <cellStyle name="常规 4 10" xfId="952"/>
    <cellStyle name="常规 4 11" xfId="953"/>
    <cellStyle name="常规 4 12" xfId="954"/>
    <cellStyle name="常规 4 13" xfId="955"/>
    <cellStyle name="常规 4 14" xfId="956"/>
    <cellStyle name="常规 4 15" xfId="957"/>
    <cellStyle name="常规 4 16" xfId="958"/>
    <cellStyle name="常规 4 17" xfId="959"/>
    <cellStyle name="常规 4 2" xfId="960"/>
    <cellStyle name="常规 4 3" xfId="961"/>
    <cellStyle name="常规 4 4" xfId="962"/>
    <cellStyle name="常规 50" xfId="963"/>
    <cellStyle name="常规 45" xfId="964"/>
    <cellStyle name="常规 51" xfId="965"/>
    <cellStyle name="常规 46" xfId="966"/>
    <cellStyle name="常规 52" xfId="967"/>
    <cellStyle name="常规 47" xfId="968"/>
    <cellStyle name="常规 53" xfId="969"/>
    <cellStyle name="常规 48" xfId="970"/>
    <cellStyle name="常规 54" xfId="971"/>
    <cellStyle name="常规 49" xfId="972"/>
    <cellStyle name="注释 12" xfId="973"/>
    <cellStyle name="好 13" xfId="974"/>
    <cellStyle name="常规 5" xfId="975"/>
    <cellStyle name="常规 5 10" xfId="976"/>
    <cellStyle name="常规 5 11" xfId="977"/>
    <cellStyle name="常规 5 12" xfId="978"/>
    <cellStyle name="常规 5 13" xfId="979"/>
    <cellStyle name="常规 5 14" xfId="980"/>
    <cellStyle name="常规 5 15" xfId="981"/>
    <cellStyle name="常规 5 16" xfId="982"/>
    <cellStyle name="常规 5 17" xfId="983"/>
    <cellStyle name="常规 5 2" xfId="984"/>
    <cellStyle name="输出 2 10" xfId="985"/>
    <cellStyle name="常规 5 3" xfId="986"/>
    <cellStyle name="输出 2 11" xfId="987"/>
    <cellStyle name="常规 5 4" xfId="988"/>
    <cellStyle name="输出 2 12" xfId="989"/>
    <cellStyle name="常规 5 5" xfId="990"/>
    <cellStyle name="输出 2 13" xfId="991"/>
    <cellStyle name="常规 5 6" xfId="992"/>
    <cellStyle name="输出 2 14" xfId="993"/>
    <cellStyle name="常规 5 7" xfId="994"/>
    <cellStyle name="常规 5 8" xfId="995"/>
    <cellStyle name="常规 5 9" xfId="996"/>
    <cellStyle name="常规 60" xfId="997"/>
    <cellStyle name="常规 55" xfId="998"/>
    <cellStyle name="常规 61" xfId="999"/>
    <cellStyle name="常规 56" xfId="1000"/>
    <cellStyle name="常规 62" xfId="1001"/>
    <cellStyle name="常规 57" xfId="1002"/>
    <cellStyle name="强调文字颜色 1 2 10" xfId="1003"/>
    <cellStyle name="常规 63" xfId="1004"/>
    <cellStyle name="常规 58" xfId="1005"/>
    <cellStyle name="强调文字颜色 1 2 11" xfId="1006"/>
    <cellStyle name="常规 64" xfId="1007"/>
    <cellStyle name="常规 59" xfId="1008"/>
    <cellStyle name="注释 13" xfId="1009"/>
    <cellStyle name="好 14" xfId="1010"/>
    <cellStyle name="常规 6" xfId="1011"/>
    <cellStyle name="常规 6 10" xfId="1012"/>
    <cellStyle name="常规 6 11" xfId="1013"/>
    <cellStyle name="常规 6 12" xfId="1014"/>
    <cellStyle name="常规 6 13" xfId="1015"/>
    <cellStyle name="常规 6 14" xfId="1016"/>
    <cellStyle name="常规 6 20" xfId="1017"/>
    <cellStyle name="常规 6 15" xfId="1018"/>
    <cellStyle name="常规 6 21" xfId="1019"/>
    <cellStyle name="常规 6 16" xfId="1020"/>
    <cellStyle name="常规 6 22" xfId="1021"/>
    <cellStyle name="常规 6 17" xfId="1022"/>
    <cellStyle name="常规 6 23" xfId="1023"/>
    <cellStyle name="常规 6 18" xfId="1024"/>
    <cellStyle name="输入 2 2" xfId="1025"/>
    <cellStyle name="常规 6 24" xfId="1026"/>
    <cellStyle name="常规 6 19" xfId="1027"/>
    <cellStyle name="常规 6 2" xfId="1028"/>
    <cellStyle name="输入 2 3" xfId="1029"/>
    <cellStyle name="常规 6 25" xfId="1030"/>
    <cellStyle name="输入 2 4" xfId="1031"/>
    <cellStyle name="常规 6 26" xfId="1032"/>
    <cellStyle name="常规 6 3" xfId="1033"/>
    <cellStyle name="常规 6 4" xfId="1034"/>
    <cellStyle name="常规 6 6" xfId="1035"/>
    <cellStyle name="常规 6 7" xfId="1036"/>
    <cellStyle name="常规 6 8" xfId="1037"/>
    <cellStyle name="常规 6 9" xfId="1038"/>
    <cellStyle name="强调文字颜色 1 2 12" xfId="1039"/>
    <cellStyle name="常规 70" xfId="1040"/>
    <cellStyle name="常规 65" xfId="1041"/>
    <cellStyle name="强调文字颜色 1 2 13" xfId="1042"/>
    <cellStyle name="常规 71" xfId="1043"/>
    <cellStyle name="常规 66" xfId="1044"/>
    <cellStyle name="强调文字颜色 1 2 14" xfId="1045"/>
    <cellStyle name="常规 72" xfId="1046"/>
    <cellStyle name="常规 67" xfId="1047"/>
    <cellStyle name="常规 73" xfId="1048"/>
    <cellStyle name="常规 68" xfId="1049"/>
    <cellStyle name="常规 74" xfId="1050"/>
    <cellStyle name="常规 69" xfId="1051"/>
    <cellStyle name="注释 14" xfId="1052"/>
    <cellStyle name="常规 7" xfId="1053"/>
    <cellStyle name="常规 7 10" xfId="1054"/>
    <cellStyle name="常规 7 11" xfId="1055"/>
    <cellStyle name="常规 7 12" xfId="1056"/>
    <cellStyle name="常规 7 13" xfId="1057"/>
    <cellStyle name="常规 7 14" xfId="1058"/>
    <cellStyle name="常规 7 20" xfId="1059"/>
    <cellStyle name="常规 7 15" xfId="1060"/>
    <cellStyle name="常规 7 21" xfId="1061"/>
    <cellStyle name="常规 7 16" xfId="1062"/>
    <cellStyle name="常规 7 22" xfId="1063"/>
    <cellStyle name="常规 7 17" xfId="1064"/>
    <cellStyle name="注释 2" xfId="1065"/>
    <cellStyle name="常规 7 23" xfId="1066"/>
    <cellStyle name="常规 7 18" xfId="1067"/>
    <cellStyle name="注释 3" xfId="1068"/>
    <cellStyle name="常规 7 24" xfId="1069"/>
    <cellStyle name="常规 7 19" xfId="1070"/>
    <cellStyle name="常规 7 2" xfId="1071"/>
    <cellStyle name="注释 4" xfId="1072"/>
    <cellStyle name="常规 7 25" xfId="1073"/>
    <cellStyle name="注释 5" xfId="1074"/>
    <cellStyle name="常规 7 26" xfId="1075"/>
    <cellStyle name="常规 7 3" xfId="1076"/>
    <cellStyle name="常规 7 4" xfId="1077"/>
    <cellStyle name="常规 7 5" xfId="1078"/>
    <cellStyle name="常规 7 6" xfId="1079"/>
    <cellStyle name="常规 7 7" xfId="1080"/>
    <cellStyle name="常规 7 8" xfId="1081"/>
    <cellStyle name="常规 7 9" xfId="1082"/>
    <cellStyle name="常规 80" xfId="1083"/>
    <cellStyle name="常规 75" xfId="1084"/>
    <cellStyle name="常规 81" xfId="1085"/>
    <cellStyle name="常规 76" xfId="1086"/>
    <cellStyle name="常规 82" xfId="1087"/>
    <cellStyle name="常规 77" xfId="1088"/>
    <cellStyle name="常规 83" xfId="1089"/>
    <cellStyle name="常规 78" xfId="1090"/>
    <cellStyle name="常规 84" xfId="1091"/>
    <cellStyle name="常规 79" xfId="1092"/>
    <cellStyle name="常规 8" xfId="1093"/>
    <cellStyle name="常规 91" xfId="1094"/>
    <cellStyle name="常规 86" xfId="1095"/>
    <cellStyle name="常规 92" xfId="1096"/>
    <cellStyle name="常规 87" xfId="1097"/>
    <cellStyle name="常规 93" xfId="1098"/>
    <cellStyle name="常规 88" xfId="1099"/>
    <cellStyle name="常规 94" xfId="1100"/>
    <cellStyle name="常规 89" xfId="1101"/>
    <cellStyle name="常规 9" xfId="1102"/>
    <cellStyle name="常规 95" xfId="1103"/>
    <cellStyle name="常规 96" xfId="1104"/>
    <cellStyle name="常规 97" xfId="1105"/>
    <cellStyle name="常规 98" xfId="1106"/>
    <cellStyle name="常规 99" xfId="1107"/>
    <cellStyle name="常规_210-1234 2" xfId="1108"/>
    <cellStyle name="常规_Sheet1" xfId="1109"/>
    <cellStyle name="常规_博会评估" xfId="1110"/>
    <cellStyle name="常规_其他应付款明细表" xfId="1111"/>
    <cellStyle name="常规_应付账款明细表" xfId="1112"/>
    <cellStyle name="好 2" xfId="1113"/>
    <cellStyle name="好 2 10" xfId="1114"/>
    <cellStyle name="好 2 11" xfId="1115"/>
    <cellStyle name="好 2 12" xfId="1116"/>
    <cellStyle name="好 2 13" xfId="1117"/>
    <cellStyle name="好 2 2" xfId="1118"/>
    <cellStyle name="好 3" xfId="1119"/>
    <cellStyle name="好 4" xfId="1120"/>
    <cellStyle name="强调文字颜色 4 11" xfId="1121"/>
    <cellStyle name="汇总 10" xfId="1122"/>
    <cellStyle name="强调文字颜色 4 12" xfId="1123"/>
    <cellStyle name="汇总 11" xfId="1124"/>
    <cellStyle name="强调文字颜色 4 13" xfId="1125"/>
    <cellStyle name="汇总 12" xfId="1126"/>
    <cellStyle name="强调文字颜色 4 14" xfId="1127"/>
    <cellStyle name="汇总 13" xfId="1128"/>
    <cellStyle name="汇总 14" xfId="1129"/>
    <cellStyle name="汇总 2" xfId="1130"/>
    <cellStyle name="强调文字颜色 4 2 7" xfId="1131"/>
    <cellStyle name="汇总 2 2" xfId="1132"/>
    <cellStyle name="强调文字颜色 4 2 8" xfId="1133"/>
    <cellStyle name="汇总 2 3" xfId="1134"/>
    <cellStyle name="强调文字颜色 4 2 9" xfId="1135"/>
    <cellStyle name="汇总 2 4" xfId="1136"/>
    <cellStyle name="汇总 2 5" xfId="1137"/>
    <cellStyle name="汇总 2 6" xfId="1138"/>
    <cellStyle name="汇总 2 7" xfId="1139"/>
    <cellStyle name="汇总 2 8" xfId="1140"/>
    <cellStyle name="汇总 2 9" xfId="1141"/>
    <cellStyle name="汇总 3" xfId="1142"/>
    <cellStyle name="汇总 4" xfId="1143"/>
    <cellStyle name="汇总 5" xfId="1144"/>
    <cellStyle name="汇总 6" xfId="1145"/>
    <cellStyle name="汇总 7" xfId="1146"/>
    <cellStyle name="汇总 8" xfId="1147"/>
    <cellStyle name="汇总 9" xfId="1148"/>
    <cellStyle name="计算 10" xfId="1149"/>
    <cellStyle name="计算 11" xfId="1150"/>
    <cellStyle name="计算 12" xfId="1151"/>
    <cellStyle name="计算 13" xfId="1152"/>
    <cellStyle name="计算 14" xfId="1153"/>
    <cellStyle name="计算 2" xfId="1154"/>
    <cellStyle name="计算 2 2" xfId="1155"/>
    <cellStyle name="计算 2 3" xfId="1156"/>
    <cellStyle name="计算 2 4" xfId="1157"/>
    <cellStyle name="计算 2 5" xfId="1158"/>
    <cellStyle name="计算 2 6" xfId="1159"/>
    <cellStyle name="计算 2 7" xfId="1160"/>
    <cellStyle name="计算 2 8" xfId="1161"/>
    <cellStyle name="计算 2 9" xfId="1162"/>
    <cellStyle name="计算 3" xfId="1163"/>
    <cellStyle name="计算 4" xfId="1164"/>
    <cellStyle name="计算 5" xfId="1165"/>
    <cellStyle name="适中 2 10" xfId="1166"/>
    <cellStyle name="计算 6" xfId="1167"/>
    <cellStyle name="适中 2 11" xfId="1168"/>
    <cellStyle name="计算 7" xfId="1169"/>
    <cellStyle name="适中 2 12" xfId="1170"/>
    <cellStyle name="计算 8" xfId="1171"/>
    <cellStyle name="适中 2 13" xfId="1172"/>
    <cellStyle name="计算 9" xfId="1173"/>
    <cellStyle name="检查单元格 10" xfId="1174"/>
    <cellStyle name="检查单元格 11" xfId="1175"/>
    <cellStyle name="检查单元格 12" xfId="1176"/>
    <cellStyle name="检查单元格 13" xfId="1177"/>
    <cellStyle name="检查单元格 14" xfId="1178"/>
    <cellStyle name="检查单元格 2" xfId="1179"/>
    <cellStyle name="检查单元格 2 10" xfId="1180"/>
    <cellStyle name="检查单元格 2 11" xfId="1181"/>
    <cellStyle name="检查单元格 2 12" xfId="1182"/>
    <cellStyle name="检查单元格 2 13" xfId="1183"/>
    <cellStyle name="检查单元格 2 14" xfId="1184"/>
    <cellStyle name="检查单元格 3" xfId="1185"/>
    <cellStyle name="检查单元格 4" xfId="1186"/>
    <cellStyle name="检查单元格 5" xfId="1187"/>
    <cellStyle name="检查单元格 6" xfId="1188"/>
    <cellStyle name="检查单元格 7" xfId="1189"/>
    <cellStyle name="检查单元格 8" xfId="1190"/>
    <cellStyle name="检查单元格 9" xfId="1191"/>
    <cellStyle name="解释性文本 10" xfId="1192"/>
    <cellStyle name="解释性文本 11" xfId="1193"/>
    <cellStyle name="解释性文本 12" xfId="1194"/>
    <cellStyle name="解释性文本 13" xfId="1195"/>
    <cellStyle name="解释性文本 14" xfId="1196"/>
    <cellStyle name="解释性文本 2" xfId="1197"/>
    <cellStyle name="解释性文本 2 10" xfId="1198"/>
    <cellStyle name="解释性文本 2 11" xfId="1199"/>
    <cellStyle name="解释性文本 2 12" xfId="1200"/>
    <cellStyle name="解释性文本 2 13" xfId="1201"/>
    <cellStyle name="解释性文本 2 14" xfId="1202"/>
    <cellStyle name="解释性文本 2 2" xfId="1203"/>
    <cellStyle name="解释性文本 2 3" xfId="1204"/>
    <cellStyle name="解释性文本 2 4" xfId="1205"/>
    <cellStyle name="解释性文本 2 5" xfId="1206"/>
    <cellStyle name="解释性文本 2 6" xfId="1207"/>
    <cellStyle name="解释性文本 2 7" xfId="1208"/>
    <cellStyle name="解释性文本 2 8" xfId="1209"/>
    <cellStyle name="解释性文本 2 9" xfId="1210"/>
    <cellStyle name="解释性文本 3" xfId="1211"/>
    <cellStyle name="解释性文本 4" xfId="1212"/>
    <cellStyle name="警告文本 10" xfId="1213"/>
    <cellStyle name="警告文本 11" xfId="1214"/>
    <cellStyle name="警告文本 12" xfId="1215"/>
    <cellStyle name="警告文本 13" xfId="1216"/>
    <cellStyle name="警告文本 14" xfId="1217"/>
    <cellStyle name="警告文本 2" xfId="1218"/>
    <cellStyle name="警告文本 2 10" xfId="1219"/>
    <cellStyle name="警告文本 2 11" xfId="1220"/>
    <cellStyle name="警告文本 2 12" xfId="1221"/>
    <cellStyle name="警告文本 2 13" xfId="1222"/>
    <cellStyle name="警告文本 2 2" xfId="1223"/>
    <cellStyle name="警告文本 2 3" xfId="1224"/>
    <cellStyle name="警告文本 2 4" xfId="1225"/>
    <cellStyle name="警告文本 2 5" xfId="1226"/>
    <cellStyle name="警告文本 2 6" xfId="1227"/>
    <cellStyle name="警告文本 2 7" xfId="1228"/>
    <cellStyle name="警告文本 2 8" xfId="1229"/>
    <cellStyle name="警告文本 2 9" xfId="1230"/>
    <cellStyle name="警告文本 3" xfId="1231"/>
    <cellStyle name="警告文本 4" xfId="1232"/>
    <cellStyle name="警告文本 5" xfId="1233"/>
    <cellStyle name="警告文本 6" xfId="1234"/>
    <cellStyle name="警告文本 7" xfId="1235"/>
    <cellStyle name="警告文本 8" xfId="1236"/>
    <cellStyle name="警告文本 9" xfId="1237"/>
    <cellStyle name="链接单元格 10" xfId="1238"/>
    <cellStyle name="链接单元格 11" xfId="1239"/>
    <cellStyle name="链接单元格 12" xfId="1240"/>
    <cellStyle name="链接单元格 13" xfId="1241"/>
    <cellStyle name="链接单元格 14" xfId="1242"/>
    <cellStyle name="链接单元格 2" xfId="1243"/>
    <cellStyle name="链接单元格 2 10" xfId="1244"/>
    <cellStyle name="链接单元格 2 11" xfId="1245"/>
    <cellStyle name="链接单元格 2 12" xfId="1246"/>
    <cellStyle name="链接单元格 2 13" xfId="1247"/>
    <cellStyle name="链接单元格 2 14" xfId="1248"/>
    <cellStyle name="链接单元格 2 2" xfId="1249"/>
    <cellStyle name="链接单元格 2 3" xfId="1250"/>
    <cellStyle name="链接单元格 2 4" xfId="1251"/>
    <cellStyle name="链接单元格 2 5" xfId="1252"/>
    <cellStyle name="链接单元格 2 6" xfId="1253"/>
    <cellStyle name="链接单元格 2 7" xfId="1254"/>
    <cellStyle name="链接单元格 2 8" xfId="1255"/>
    <cellStyle name="链接单元格 2 9" xfId="1256"/>
    <cellStyle name="链接单元格 3" xfId="1257"/>
    <cellStyle name="链接单元格 4" xfId="1258"/>
    <cellStyle name="链接单元格 5" xfId="1259"/>
    <cellStyle name="链接单元格 6" xfId="1260"/>
    <cellStyle name="链接单元格 7" xfId="1261"/>
    <cellStyle name="链接单元格 8" xfId="1262"/>
    <cellStyle name="链接单元格 9" xfId="1263"/>
    <cellStyle name="千位[0]_laroux" xfId="1264"/>
    <cellStyle name="千位_laroux" xfId="1265"/>
    <cellStyle name="千位分隔 10" xfId="1266"/>
    <cellStyle name="千位分隔 10 2" xfId="1267"/>
    <cellStyle name="千位分隔 11" xfId="1268"/>
    <cellStyle name="千位分隔 12" xfId="1269"/>
    <cellStyle name="强调文字颜色 5 2 2" xfId="1270"/>
    <cellStyle name="千位分隔 13" xfId="1271"/>
    <cellStyle name="强调文字颜色 5 2 3" xfId="1272"/>
    <cellStyle name="千位分隔 14" xfId="1273"/>
    <cellStyle name="千位分隔 2 2" xfId="1274"/>
    <cellStyle name="千位分隔 2 3" xfId="1275"/>
    <cellStyle name="千位分隔 2 4" xfId="1276"/>
    <cellStyle name="千位分隔 2 5" xfId="1277"/>
    <cellStyle name="千位分隔 2 6" xfId="1278"/>
    <cellStyle name="千位分隔 2 7" xfId="1279"/>
    <cellStyle name="千位分隔 2 8" xfId="1280"/>
    <cellStyle name="千位分隔 2 9" xfId="1281"/>
    <cellStyle name="强调文字颜色 6 2 6" xfId="1282"/>
    <cellStyle name="强调文字颜色 1 10" xfId="1283"/>
    <cellStyle name="强调文字颜色 6 2 7" xfId="1284"/>
    <cellStyle name="强调文字颜色 1 11" xfId="1285"/>
    <cellStyle name="强调文字颜色 6 2 8" xfId="1286"/>
    <cellStyle name="强调文字颜色 1 12" xfId="1287"/>
    <cellStyle name="强调文字颜色 6 2 9" xfId="1288"/>
    <cellStyle name="强调文字颜色 1 13" xfId="1289"/>
    <cellStyle name="强调文字颜色 1 14" xfId="1290"/>
    <cellStyle name="强调文字颜色 1 2" xfId="1291"/>
    <cellStyle name="强调文字颜色 1 2 9" xfId="1292"/>
    <cellStyle name="强调文字颜色 1 3" xfId="1293"/>
    <cellStyle name="强调文字颜色 1 4" xfId="1294"/>
    <cellStyle name="强调文字颜色 1 5" xfId="1295"/>
    <cellStyle name="强调文字颜色 1 6" xfId="1296"/>
    <cellStyle name="强调文字颜色 1 7" xfId="1297"/>
    <cellStyle name="强调文字颜色 1 8" xfId="1298"/>
    <cellStyle name="强调文字颜色 1 9" xfId="1299"/>
    <cellStyle name="强调文字颜色 2 14" xfId="1300"/>
    <cellStyle name="强调文字颜色 2 2" xfId="1301"/>
    <cellStyle name="强调文字颜色 2 2 10" xfId="1302"/>
    <cellStyle name="强调文字颜色 2 2 11" xfId="1303"/>
    <cellStyle name="强调文字颜色 2 2 2" xfId="1304"/>
    <cellStyle name="强调文字颜色 2 2 3" xfId="1305"/>
    <cellStyle name="强调文字颜色 2 2 4" xfId="1306"/>
    <cellStyle name="强调文字颜色 2 2 5" xfId="1307"/>
    <cellStyle name="强调文字颜色 2 2 6" xfId="1308"/>
    <cellStyle name="强调文字颜色 2 2 7" xfId="1309"/>
    <cellStyle name="强调文字颜色 2 2 8" xfId="1310"/>
    <cellStyle name="强调文字颜色 2 2 9" xfId="1311"/>
    <cellStyle name="强调文字颜色 2 3" xfId="1312"/>
    <cellStyle name="强调文字颜色 2 4" xfId="1313"/>
    <cellStyle name="强调文字颜色 2 5" xfId="1314"/>
    <cellStyle name="强调文字颜色 2 6" xfId="1315"/>
    <cellStyle name="强调文字颜色 2 7" xfId="1316"/>
    <cellStyle name="强调文字颜色 2 8" xfId="1317"/>
    <cellStyle name="强调文字颜色 2 9" xfId="1318"/>
    <cellStyle name="强调文字颜色 3 10" xfId="1319"/>
    <cellStyle name="强调文字颜色 3 11" xfId="1320"/>
    <cellStyle name="强调文字颜色 3 12" xfId="1321"/>
    <cellStyle name="强调文字颜色 3 13" xfId="1322"/>
    <cellStyle name="强调文字颜色 3 14" xfId="1323"/>
    <cellStyle name="强调文字颜色 3 2" xfId="1324"/>
    <cellStyle name="强调文字颜色 3 2 10" xfId="1325"/>
    <cellStyle name="强调文字颜色 3 2 11" xfId="1326"/>
    <cellStyle name="强调文字颜色 3 2 12" xfId="1327"/>
    <cellStyle name="强调文字颜色 3 2 13" xfId="1328"/>
    <cellStyle name="强调文字颜色 3 2 14" xfId="1329"/>
    <cellStyle name="强调文字颜色 3 2 2" xfId="1330"/>
    <cellStyle name="强调文字颜色 3 2 3" xfId="1331"/>
    <cellStyle name="强调文字颜色 3 2 4" xfId="1332"/>
    <cellStyle name="强调文字颜色 3 2 5" xfId="1333"/>
    <cellStyle name="强调文字颜色 3 2 6" xfId="1334"/>
    <cellStyle name="强调文字颜色 3 2 7" xfId="1335"/>
    <cellStyle name="强调文字颜色 3 2 8" xfId="1336"/>
    <cellStyle name="强调文字颜色 3 2 9" xfId="1337"/>
    <cellStyle name="强调文字颜色 4 10" xfId="1338"/>
    <cellStyle name="强调文字颜色 4 2 10" xfId="1339"/>
    <cellStyle name="强调文字颜色 4 2 11" xfId="1340"/>
    <cellStyle name="强调文字颜色 4 2 12" xfId="1341"/>
    <cellStyle name="强调文字颜色 4 2 13" xfId="1342"/>
    <cellStyle name="强调文字颜色 4 2 14" xfId="1343"/>
    <cellStyle name="强调文字颜色 4 2 2" xfId="1344"/>
    <cellStyle name="强调文字颜色 4 2 3" xfId="1345"/>
    <cellStyle name="强调文字颜色 4 2 4" xfId="1346"/>
    <cellStyle name="强调文字颜色 4 2 5" xfId="1347"/>
    <cellStyle name="强调文字颜色 4 2 6" xfId="1348"/>
    <cellStyle name="强调文字颜色 4 3" xfId="1349"/>
    <cellStyle name="强调文字颜色 4 4" xfId="1350"/>
    <cellStyle name="强调文字颜色 4 5" xfId="1351"/>
    <cellStyle name="强调文字颜色 4 6" xfId="1352"/>
    <cellStyle name="强调文字颜色 4 7" xfId="1353"/>
    <cellStyle name="输入 10" xfId="1354"/>
    <cellStyle name="强调文字颜色 4 8" xfId="1355"/>
    <cellStyle name="输入 11" xfId="1356"/>
    <cellStyle name="强调文字颜色 4 9" xfId="1357"/>
    <cellStyle name="强调文字颜色 5 10" xfId="1358"/>
    <cellStyle name="强调文字颜色 5 11" xfId="1359"/>
    <cellStyle name="强调文字颜色 5 12" xfId="1360"/>
    <cellStyle name="强调文字颜色 5 13" xfId="1361"/>
    <cellStyle name="强调文字颜色 5 14" xfId="1362"/>
    <cellStyle name="强调文字颜色 5 2" xfId="1363"/>
    <cellStyle name="强调文字颜色 5 2 10" xfId="1364"/>
    <cellStyle name="强调文字颜色 5 2 11" xfId="1365"/>
    <cellStyle name="强调文字颜色 5 2 12" xfId="1366"/>
    <cellStyle name="强调文字颜色 5 2 13" xfId="1367"/>
    <cellStyle name="强调文字颜色 5 2 14" xfId="1368"/>
    <cellStyle name="强调文字颜色 5 2 9" xfId="1369"/>
    <cellStyle name="强调文字颜色 5 3" xfId="1370"/>
    <cellStyle name="强调文字颜色 5 4" xfId="1371"/>
    <cellStyle name="强调文字颜色 5 5" xfId="1372"/>
    <cellStyle name="强调文字颜色 5 6" xfId="1373"/>
    <cellStyle name="强调文字颜色 5 7" xfId="1374"/>
    <cellStyle name="强调文字颜色 5 8" xfId="1375"/>
    <cellStyle name="强调文字颜色 5 9" xfId="1376"/>
    <cellStyle name="强调文字颜色 6 10" xfId="1377"/>
    <cellStyle name="强调文字颜色 6 11" xfId="1378"/>
    <cellStyle name="强调文字颜色 6 12" xfId="1379"/>
    <cellStyle name="强调文字颜色 6 13" xfId="1380"/>
    <cellStyle name="强调文字颜色 6 14" xfId="1381"/>
    <cellStyle name="强调文字颜色 6 2" xfId="1382"/>
    <cellStyle name="强调文字颜色 6 2 10" xfId="1383"/>
    <cellStyle name="强调文字颜色 6 2 11" xfId="1384"/>
    <cellStyle name="强调文字颜色 6 2 12" xfId="1385"/>
    <cellStyle name="强调文字颜色 6 2 13" xfId="1386"/>
    <cellStyle name="强调文字颜色 6 2 14" xfId="1387"/>
    <cellStyle name="强调文字颜色 6 2 2" xfId="1388"/>
    <cellStyle name="强调文字颜色 6 2 3" xfId="1389"/>
    <cellStyle name="强调文字颜色 6 2 4" xfId="1390"/>
    <cellStyle name="强调文字颜色 6 2 5" xfId="1391"/>
    <cellStyle name="强调文字颜色 6 3" xfId="1392"/>
    <cellStyle name="强调文字颜色 6 4" xfId="1393"/>
    <cellStyle name="强调文字颜色 6 5" xfId="1394"/>
    <cellStyle name="强调文字颜色 6 6" xfId="1395"/>
    <cellStyle name="强调文字颜色 6 7" xfId="1396"/>
    <cellStyle name="强调文字颜色 6 8" xfId="1397"/>
    <cellStyle name="强调文字颜色 6 9" xfId="1398"/>
    <cellStyle name="适中 10" xfId="1399"/>
    <cellStyle name="适中 11" xfId="1400"/>
    <cellStyle name="适中 12" xfId="1401"/>
    <cellStyle name="适中 13" xfId="1402"/>
    <cellStyle name="适中 14" xfId="1403"/>
    <cellStyle name="适中 2" xfId="1404"/>
    <cellStyle name="适中 2 14" xfId="1405"/>
    <cellStyle name="适中 2 3" xfId="1406"/>
    <cellStyle name="适中 2 9" xfId="1407"/>
    <cellStyle name="适中 3" xfId="1408"/>
    <cellStyle name="适中 4" xfId="1409"/>
    <cellStyle name="适中 5" xfId="1410"/>
    <cellStyle name="适中 6" xfId="1411"/>
    <cellStyle name="适中 7" xfId="1412"/>
    <cellStyle name="适中 8" xfId="1413"/>
    <cellStyle name="适中 9" xfId="1414"/>
    <cellStyle name="输出 10" xfId="1415"/>
    <cellStyle name="输出 11" xfId="1416"/>
    <cellStyle name="输出 12" xfId="1417"/>
    <cellStyle name="输出 13" xfId="1418"/>
    <cellStyle name="输出 14" xfId="1419"/>
    <cellStyle name="输出 2" xfId="1420"/>
    <cellStyle name="输出 2 2" xfId="1421"/>
    <cellStyle name="输出 2 3" xfId="1422"/>
    <cellStyle name="输出 2 4" xfId="1423"/>
    <cellStyle name="输出 2 5" xfId="1424"/>
    <cellStyle name="输出 2 6" xfId="1425"/>
    <cellStyle name="输出 2 7" xfId="1426"/>
    <cellStyle name="输出 2 8" xfId="1427"/>
    <cellStyle name="输出 2 9" xfId="1428"/>
    <cellStyle name="输出 3" xfId="1429"/>
    <cellStyle name="输出 4" xfId="1430"/>
    <cellStyle name="输出 5" xfId="1431"/>
    <cellStyle name="输出 6" xfId="1432"/>
    <cellStyle name="输出 7" xfId="1433"/>
    <cellStyle name="输出 8" xfId="1434"/>
    <cellStyle name="输出 9" xfId="1435"/>
    <cellStyle name="输入 12" xfId="1436"/>
    <cellStyle name="输入 13" xfId="1437"/>
    <cellStyle name="输入 14" xfId="1438"/>
    <cellStyle name="输入 2 10" xfId="1439"/>
    <cellStyle name="输入 2 11" xfId="1440"/>
    <cellStyle name="输入 2 12" xfId="1441"/>
    <cellStyle name="输入 2 13" xfId="1442"/>
    <cellStyle name="输入 2 14" xfId="1443"/>
    <cellStyle name="输入 2 5" xfId="1444"/>
    <cellStyle name="输入 2 6" xfId="1445"/>
    <cellStyle name="输入 2 7" xfId="1446"/>
    <cellStyle name="输入 2 8" xfId="1447"/>
    <cellStyle name="输入 2 9" xfId="1448"/>
    <cellStyle name="输入 4" xfId="1449"/>
    <cellStyle name="输入 5" xfId="1450"/>
    <cellStyle name="输入 6" xfId="1451"/>
    <cellStyle name="输入 7" xfId="1452"/>
    <cellStyle name="输入 8" xfId="1453"/>
    <cellStyle name="输入 9" xfId="1454"/>
    <cellStyle name="注释 2 6" xfId="1455"/>
    <cellStyle name="注释 2 7" xfId="1456"/>
    <cellStyle name="注释 2 8" xfId="1457"/>
    <cellStyle name="注释 2 9" xfId="1458"/>
    <cellStyle name="注释 6" xfId="1459"/>
    <cellStyle name="注释 7" xfId="1460"/>
    <cellStyle name="注释 8" xfId="1461"/>
    <cellStyle name="注释 9" xfId="146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4" Type="http://schemas.openxmlformats.org/officeDocument/2006/relationships/sharedStrings" Target="sharedStrings.xml"/><Relationship Id="rId53" Type="http://schemas.openxmlformats.org/officeDocument/2006/relationships/styles" Target="styles.xml"/><Relationship Id="rId52" Type="http://schemas.openxmlformats.org/officeDocument/2006/relationships/theme" Target="theme/theme1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7427;&#20161;&#31077;&#28165;&#20135;&#26680;&#36164;&#36127;&#2053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企业资产负债表"/>
      <sheetName val="企业基本情况表"/>
      <sheetName val="企业基本情况表(续表)"/>
      <sheetName val="资产负债试算表"/>
      <sheetName val="利润试算表"/>
      <sheetName val="资金核实申报表"/>
      <sheetName val="货币资金--现金明细"/>
      <sheetName val="货币资金--银行存款明细"/>
      <sheetName val="应收票据清查明细表"/>
      <sheetName val="应收账款清查明细表"/>
      <sheetName val="预付账款清查汇总表"/>
      <sheetName val="其他应收款清查明细表"/>
      <sheetName val="存货清查汇总表"/>
      <sheetName val="存货—库存商品明细表"/>
      <sheetName val="固定资产清查汇总表"/>
      <sheetName val="电子设备清查明细表"/>
      <sheetName val="办公家具清查明细表"/>
      <sheetName val="运输设备清查明细表"/>
      <sheetName val="短期借款清查明细表"/>
      <sheetName val="构筑物清查明细表"/>
      <sheetName val="无形资产清查明细表"/>
      <sheetName val="长期待摊费用清查明细表"/>
      <sheetName val="应付账款清查明细表"/>
      <sheetName val="预收账款清查评估明细表"/>
      <sheetName val="应付职工薪酬清查明细表"/>
      <sheetName val="应交税费清查明细表"/>
      <sheetName val="其他应付款清查明细表"/>
      <sheetName val="所有者权益清查汇总表"/>
      <sheetName val="横向"/>
      <sheetName val="纵向"/>
      <sheetName val="Sheet1"/>
      <sheetName val="Sheet2"/>
      <sheetName val="分录汇总表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>
        <row r="9">
          <cell r="D9">
            <v>17770691.09</v>
          </cell>
          <cell r="E9">
            <v>-6770263.45</v>
          </cell>
        </row>
        <row r="9">
          <cell r="G9">
            <v>11000427.64</v>
          </cell>
        </row>
        <row r="12">
          <cell r="N12">
            <v>0</v>
          </cell>
        </row>
        <row r="13">
          <cell r="N13">
            <v>0</v>
          </cell>
        </row>
        <row r="14">
          <cell r="G14">
            <v>0</v>
          </cell>
        </row>
        <row r="14">
          <cell r="K14">
            <v>13031683.2</v>
          </cell>
          <cell r="L14">
            <v>7960</v>
          </cell>
        </row>
        <row r="14">
          <cell r="N14">
            <v>13039643.2</v>
          </cell>
        </row>
        <row r="16">
          <cell r="N16">
            <v>0</v>
          </cell>
        </row>
        <row r="17">
          <cell r="K17">
            <v>28636970.98</v>
          </cell>
          <cell r="L17">
            <v>-105931.23</v>
          </cell>
          <cell r="M17">
            <v>0</v>
          </cell>
          <cell r="N17">
            <v>28531039.75</v>
          </cell>
        </row>
        <row r="18">
          <cell r="G18">
            <v>0</v>
          </cell>
        </row>
        <row r="18">
          <cell r="N18">
            <v>0</v>
          </cell>
        </row>
        <row r="25">
          <cell r="G25">
            <v>0</v>
          </cell>
        </row>
        <row r="27">
          <cell r="K27">
            <v>28636970.98</v>
          </cell>
          <cell r="L27">
            <v>-105931.23</v>
          </cell>
          <cell r="M27">
            <v>0</v>
          </cell>
          <cell r="N27">
            <v>28531039.75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view="pageBreakPreview" zoomScaleNormal="100" zoomScaleSheetLayoutView="100" workbookViewId="0">
      <selection activeCell="C10" sqref="C10"/>
    </sheetView>
  </sheetViews>
  <sheetFormatPr defaultColWidth="9" defaultRowHeight="14.25"/>
  <cols>
    <col min="1" max="1" width="19.875" customWidth="1"/>
    <col min="2" max="2" width="4.625" customWidth="1"/>
    <col min="3" max="3" width="10.375" customWidth="1"/>
    <col min="4" max="4" width="10" customWidth="1"/>
    <col min="5" max="5" width="9.625" customWidth="1"/>
    <col min="6" max="6" width="10.125" customWidth="1"/>
    <col min="7" max="7" width="10.375" customWidth="1"/>
    <col min="8" max="8" width="10.125"/>
    <col min="9" max="9" width="12.125"/>
    <col min="10" max="10" width="1.625" customWidth="1"/>
    <col min="11" max="11" width="25" customWidth="1"/>
    <col min="13" max="13" width="9.625"/>
    <col min="16" max="16" width="9.625"/>
    <col min="19" max="19" width="9.625"/>
  </cols>
  <sheetData>
    <row r="1" spans="1:19">
      <c r="A1" s="456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>
      <c r="A2" s="456" t="s">
        <v>1</v>
      </c>
      <c r="B2" s="456"/>
      <c r="C2" s="456"/>
      <c r="D2" s="456"/>
      <c r="E2" s="456"/>
      <c r="F2" s="456"/>
      <c r="G2" s="456"/>
      <c r="H2" s="456"/>
      <c r="I2" s="456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19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153"/>
      <c r="O3" s="153"/>
      <c r="P3" s="153"/>
      <c r="Q3" s="153"/>
      <c r="R3" s="153"/>
      <c r="S3" s="153"/>
    </row>
    <row r="4" ht="15" spans="1:19">
      <c r="A4" s="15" t="s">
        <v>2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70" t="s">
        <v>3</v>
      </c>
    </row>
    <row r="5" spans="1:19">
      <c r="A5" s="559" t="s">
        <v>4</v>
      </c>
      <c r="B5" s="560" t="s">
        <v>5</v>
      </c>
      <c r="C5" s="561" t="s">
        <v>6</v>
      </c>
      <c r="D5" s="562" t="s">
        <v>7</v>
      </c>
      <c r="E5" s="563"/>
      <c r="F5" s="564"/>
      <c r="G5" s="562" t="s">
        <v>8</v>
      </c>
      <c r="H5" s="563"/>
      <c r="I5" s="564"/>
      <c r="J5" s="560"/>
      <c r="K5" s="560" t="s">
        <v>4</v>
      </c>
      <c r="L5" s="560" t="s">
        <v>5</v>
      </c>
      <c r="M5" s="561" t="s">
        <v>6</v>
      </c>
      <c r="N5" s="562" t="s">
        <v>7</v>
      </c>
      <c r="O5" s="563"/>
      <c r="P5" s="564"/>
      <c r="Q5" s="562" t="s">
        <v>8</v>
      </c>
      <c r="R5" s="563"/>
      <c r="S5" s="564"/>
    </row>
    <row r="6" spans="1:19">
      <c r="A6" s="565"/>
      <c r="B6" s="129"/>
      <c r="C6" s="76"/>
      <c r="D6" s="129" t="s">
        <v>9</v>
      </c>
      <c r="E6" s="129" t="s">
        <v>10</v>
      </c>
      <c r="F6" s="129" t="s">
        <v>11</v>
      </c>
      <c r="G6" s="129" t="s">
        <v>9</v>
      </c>
      <c r="H6" s="129" t="s">
        <v>10</v>
      </c>
      <c r="I6" s="129" t="s">
        <v>11</v>
      </c>
      <c r="J6" s="129"/>
      <c r="K6" s="129"/>
      <c r="L6" s="129"/>
      <c r="M6" s="76"/>
      <c r="N6" s="129" t="s">
        <v>9</v>
      </c>
      <c r="O6" s="129" t="s">
        <v>10</v>
      </c>
      <c r="P6" s="129" t="s">
        <v>11</v>
      </c>
      <c r="Q6" s="129" t="s">
        <v>9</v>
      </c>
      <c r="R6" s="129" t="s">
        <v>10</v>
      </c>
      <c r="S6" s="129" t="s">
        <v>11</v>
      </c>
    </row>
    <row r="7" spans="1:19">
      <c r="A7" s="566" t="s">
        <v>12</v>
      </c>
      <c r="B7" s="131"/>
      <c r="C7" s="131" t="s">
        <v>13</v>
      </c>
      <c r="D7" s="131" t="s">
        <v>14</v>
      </c>
      <c r="E7" s="131" t="s">
        <v>15</v>
      </c>
      <c r="F7" s="131" t="s">
        <v>16</v>
      </c>
      <c r="G7" s="131" t="s">
        <v>17</v>
      </c>
      <c r="H7" s="131" t="s">
        <v>18</v>
      </c>
      <c r="I7" s="131" t="s">
        <v>19</v>
      </c>
      <c r="J7" s="131"/>
      <c r="K7" s="131" t="s">
        <v>12</v>
      </c>
      <c r="L7" s="131"/>
      <c r="M7" s="131" t="s">
        <v>20</v>
      </c>
      <c r="N7" s="131" t="s">
        <v>21</v>
      </c>
      <c r="O7" s="131" t="s">
        <v>22</v>
      </c>
      <c r="P7" s="131" t="s">
        <v>23</v>
      </c>
      <c r="Q7" s="131" t="s">
        <v>24</v>
      </c>
      <c r="R7" s="131" t="s">
        <v>25</v>
      </c>
      <c r="S7" s="131" t="s">
        <v>26</v>
      </c>
    </row>
    <row r="8" spans="1:19">
      <c r="A8" s="567" t="s">
        <v>27</v>
      </c>
      <c r="B8" s="129" t="s">
        <v>13</v>
      </c>
      <c r="C8" s="568">
        <v>16895642.11</v>
      </c>
      <c r="D8" s="568">
        <v>143751.9</v>
      </c>
      <c r="E8" s="568">
        <v>143751.9</v>
      </c>
      <c r="F8" s="568">
        <v>16895642.11</v>
      </c>
      <c r="G8" s="568">
        <v>143751.9</v>
      </c>
      <c r="H8" s="568">
        <v>143751.9</v>
      </c>
      <c r="I8" s="568">
        <v>16895642.11</v>
      </c>
      <c r="J8" s="470"/>
      <c r="K8" s="577" t="s">
        <v>28</v>
      </c>
      <c r="L8" s="578" t="s">
        <v>29</v>
      </c>
      <c r="M8" s="579">
        <v>2894632.05</v>
      </c>
      <c r="N8" s="579"/>
      <c r="O8" s="579">
        <v>0</v>
      </c>
      <c r="P8" s="579">
        <v>2894632.05</v>
      </c>
      <c r="Q8" s="579"/>
      <c r="R8" s="579"/>
      <c r="S8" s="579">
        <v>2894632.05</v>
      </c>
    </row>
    <row r="9" spans="1:19">
      <c r="A9" s="569" t="s">
        <v>30</v>
      </c>
      <c r="B9" s="129" t="s">
        <v>14</v>
      </c>
      <c r="C9" s="568">
        <v>988.85</v>
      </c>
      <c r="D9" s="568"/>
      <c r="E9" s="568"/>
      <c r="F9" s="568">
        <v>988.85</v>
      </c>
      <c r="G9" s="568"/>
      <c r="H9" s="568"/>
      <c r="I9" s="568">
        <v>988.85</v>
      </c>
      <c r="J9" s="470"/>
      <c r="K9" s="470" t="s">
        <v>31</v>
      </c>
      <c r="L9" s="578" t="s">
        <v>32</v>
      </c>
      <c r="M9" s="579"/>
      <c r="N9" s="579"/>
      <c r="O9" s="579"/>
      <c r="P9" s="579"/>
      <c r="Q9" s="579"/>
      <c r="R9" s="579"/>
      <c r="S9" s="579"/>
    </row>
    <row r="10" spans="1:19">
      <c r="A10" s="569" t="s">
        <v>33</v>
      </c>
      <c r="B10" s="129" t="s">
        <v>15</v>
      </c>
      <c r="C10" s="568">
        <v>5214833.35</v>
      </c>
      <c r="D10" s="568"/>
      <c r="E10" s="568"/>
      <c r="F10" s="568">
        <v>5214833.35</v>
      </c>
      <c r="G10" s="568"/>
      <c r="H10" s="568"/>
      <c r="I10" s="568">
        <v>5214833.35</v>
      </c>
      <c r="J10" s="470"/>
      <c r="K10" s="470" t="s">
        <v>34</v>
      </c>
      <c r="L10" s="578" t="s">
        <v>35</v>
      </c>
      <c r="M10" s="579"/>
      <c r="N10" s="579"/>
      <c r="O10" s="579"/>
      <c r="P10" s="579"/>
      <c r="Q10" s="579"/>
      <c r="R10" s="579"/>
      <c r="S10" s="579"/>
    </row>
    <row r="11" spans="1:19">
      <c r="A11" s="569" t="s">
        <v>36</v>
      </c>
      <c r="B11" s="129" t="s">
        <v>37</v>
      </c>
      <c r="C11" s="568"/>
      <c r="D11" s="568"/>
      <c r="E11" s="568"/>
      <c r="F11" s="568"/>
      <c r="G11" s="568"/>
      <c r="H11" s="568"/>
      <c r="I11" s="568"/>
      <c r="J11" s="470"/>
      <c r="K11" s="470" t="s">
        <v>38</v>
      </c>
      <c r="L11" s="578" t="s">
        <v>39</v>
      </c>
      <c r="M11" s="579"/>
      <c r="N11" s="579"/>
      <c r="O11" s="579"/>
      <c r="P11" s="579"/>
      <c r="Q11" s="579"/>
      <c r="R11" s="579"/>
      <c r="S11" s="579"/>
    </row>
    <row r="12" spans="1:19">
      <c r="A12" s="569" t="s">
        <v>40</v>
      </c>
      <c r="B12" s="129" t="s">
        <v>17</v>
      </c>
      <c r="C12" s="568"/>
      <c r="D12" s="568"/>
      <c r="E12" s="568"/>
      <c r="F12" s="568"/>
      <c r="G12" s="568"/>
      <c r="H12" s="568"/>
      <c r="I12" s="568"/>
      <c r="J12" s="470"/>
      <c r="K12" s="470" t="s">
        <v>41</v>
      </c>
      <c r="L12" s="578" t="s">
        <v>42</v>
      </c>
      <c r="M12" s="579"/>
      <c r="N12" s="579"/>
      <c r="O12" s="579"/>
      <c r="P12" s="579"/>
      <c r="Q12" s="579"/>
      <c r="R12" s="579"/>
      <c r="S12" s="579"/>
    </row>
    <row r="13" spans="1:19">
      <c r="A13" s="569" t="s">
        <v>43</v>
      </c>
      <c r="B13" s="129" t="s">
        <v>18</v>
      </c>
      <c r="C13" s="568"/>
      <c r="D13" s="568"/>
      <c r="E13" s="568"/>
      <c r="F13" s="568"/>
      <c r="G13" s="568"/>
      <c r="H13" s="568"/>
      <c r="I13" s="568"/>
      <c r="J13" s="470"/>
      <c r="K13" s="470" t="s">
        <v>44</v>
      </c>
      <c r="L13" s="578" t="s">
        <v>45</v>
      </c>
      <c r="M13" s="579">
        <v>2881327.04</v>
      </c>
      <c r="N13" s="579"/>
      <c r="O13" s="579"/>
      <c r="P13" s="579">
        <v>2881327.04</v>
      </c>
      <c r="Q13" s="579"/>
      <c r="R13" s="579"/>
      <c r="S13" s="579">
        <v>2881327.04</v>
      </c>
    </row>
    <row r="14" spans="1:19">
      <c r="A14" s="569" t="s">
        <v>46</v>
      </c>
      <c r="B14" s="129" t="s">
        <v>47</v>
      </c>
      <c r="C14" s="568"/>
      <c r="D14" s="568"/>
      <c r="E14" s="568"/>
      <c r="F14" s="568"/>
      <c r="G14" s="568"/>
      <c r="H14" s="568"/>
      <c r="I14" s="568"/>
      <c r="J14" s="470"/>
      <c r="K14" s="470" t="s">
        <v>48</v>
      </c>
      <c r="L14" s="578" t="s">
        <v>49</v>
      </c>
      <c r="M14" s="579"/>
      <c r="N14" s="579"/>
      <c r="O14" s="579"/>
      <c r="P14" s="579"/>
      <c r="Q14" s="579"/>
      <c r="R14" s="579"/>
      <c r="S14" s="579"/>
    </row>
    <row r="15" spans="1:19">
      <c r="A15" s="569" t="s">
        <v>50</v>
      </c>
      <c r="B15" s="129" t="s">
        <v>20</v>
      </c>
      <c r="C15" s="568"/>
      <c r="D15" s="568">
        <v>143751.9</v>
      </c>
      <c r="E15" s="568"/>
      <c r="F15" s="568">
        <v>143751.9</v>
      </c>
      <c r="G15" s="568">
        <v>143751.9</v>
      </c>
      <c r="H15" s="568"/>
      <c r="I15" s="568">
        <v>143751.9</v>
      </c>
      <c r="J15" s="470"/>
      <c r="K15" s="470" t="s">
        <v>51</v>
      </c>
      <c r="L15" s="578" t="s">
        <v>52</v>
      </c>
      <c r="M15" s="579"/>
      <c r="N15" s="579"/>
      <c r="O15" s="579"/>
      <c r="P15" s="579"/>
      <c r="Q15" s="579"/>
      <c r="R15" s="579"/>
      <c r="S15" s="579"/>
    </row>
    <row r="16" spans="1:19">
      <c r="A16" s="569" t="s">
        <v>53</v>
      </c>
      <c r="B16" s="129" t="s">
        <v>21</v>
      </c>
      <c r="C16" s="568"/>
      <c r="D16" s="568"/>
      <c r="E16" s="568"/>
      <c r="F16" s="568"/>
      <c r="G16" s="568"/>
      <c r="H16" s="568"/>
      <c r="I16" s="568"/>
      <c r="J16" s="470"/>
      <c r="K16" s="470" t="s">
        <v>54</v>
      </c>
      <c r="L16" s="578" t="s">
        <v>55</v>
      </c>
      <c r="M16" s="579"/>
      <c r="N16" s="579"/>
      <c r="O16" s="579"/>
      <c r="P16" s="579"/>
      <c r="Q16" s="579"/>
      <c r="R16" s="579"/>
      <c r="S16" s="579">
        <v>0</v>
      </c>
    </row>
    <row r="17" spans="1:19">
      <c r="A17" s="569" t="s">
        <v>56</v>
      </c>
      <c r="B17" s="129" t="s">
        <v>22</v>
      </c>
      <c r="C17" s="568"/>
      <c r="D17" s="568"/>
      <c r="E17" s="568"/>
      <c r="F17" s="568"/>
      <c r="G17" s="568"/>
      <c r="H17" s="568"/>
      <c r="I17" s="568"/>
      <c r="J17" s="470"/>
      <c r="K17" s="470" t="s">
        <v>57</v>
      </c>
      <c r="L17" s="578" t="s">
        <v>58</v>
      </c>
      <c r="M17" s="579"/>
      <c r="N17" s="579"/>
      <c r="O17" s="579"/>
      <c r="P17" s="579"/>
      <c r="Q17" s="579"/>
      <c r="R17" s="579"/>
      <c r="S17" s="579"/>
    </row>
    <row r="18" spans="1:19">
      <c r="A18" s="569" t="s">
        <v>59</v>
      </c>
      <c r="B18" s="129" t="s">
        <v>60</v>
      </c>
      <c r="C18" s="568"/>
      <c r="D18" s="568"/>
      <c r="E18" s="568"/>
      <c r="F18" s="568"/>
      <c r="G18" s="568"/>
      <c r="H18" s="568"/>
      <c r="I18" s="568"/>
      <c r="J18" s="470"/>
      <c r="K18" s="470" t="s">
        <v>61</v>
      </c>
      <c r="L18" s="578" t="s">
        <v>62</v>
      </c>
      <c r="M18" s="579"/>
      <c r="N18" s="579"/>
      <c r="O18" s="579"/>
      <c r="P18" s="579"/>
      <c r="Q18" s="579"/>
      <c r="R18" s="579"/>
      <c r="S18" s="579"/>
    </row>
    <row r="19" spans="1:19">
      <c r="A19" s="569" t="s">
        <v>63</v>
      </c>
      <c r="B19" s="129" t="s">
        <v>24</v>
      </c>
      <c r="C19" s="568"/>
      <c r="D19" s="568"/>
      <c r="E19" s="568"/>
      <c r="F19" s="568"/>
      <c r="G19" s="568"/>
      <c r="H19" s="568"/>
      <c r="I19" s="568"/>
      <c r="J19" s="470"/>
      <c r="K19" s="470" t="s">
        <v>64</v>
      </c>
      <c r="L19" s="578" t="s">
        <v>65</v>
      </c>
      <c r="M19" s="579"/>
      <c r="N19" s="579"/>
      <c r="O19" s="579"/>
      <c r="P19" s="579"/>
      <c r="Q19" s="579"/>
      <c r="R19" s="579"/>
      <c r="S19" s="579"/>
    </row>
    <row r="20" spans="1:19">
      <c r="A20" s="569" t="s">
        <v>66</v>
      </c>
      <c r="B20" s="129" t="s">
        <v>25</v>
      </c>
      <c r="C20" s="568">
        <v>480000</v>
      </c>
      <c r="D20" s="568"/>
      <c r="E20" s="568"/>
      <c r="F20" s="568">
        <v>480000</v>
      </c>
      <c r="G20" s="568"/>
      <c r="H20" s="568"/>
      <c r="I20" s="568">
        <v>480000</v>
      </c>
      <c r="J20" s="470"/>
      <c r="K20" s="470" t="s">
        <v>67</v>
      </c>
      <c r="L20" s="578" t="s">
        <v>68</v>
      </c>
      <c r="M20" s="579">
        <v>13305.01</v>
      </c>
      <c r="N20" s="579"/>
      <c r="O20" s="579"/>
      <c r="P20" s="579">
        <v>13305.01</v>
      </c>
      <c r="Q20" s="579"/>
      <c r="R20" s="579"/>
      <c r="S20" s="579">
        <v>13305.01</v>
      </c>
    </row>
    <row r="21" spans="1:19">
      <c r="A21" s="569" t="s">
        <v>69</v>
      </c>
      <c r="B21" s="129" t="s">
        <v>70</v>
      </c>
      <c r="C21" s="568"/>
      <c r="D21" s="568"/>
      <c r="E21" s="568"/>
      <c r="F21" s="568"/>
      <c r="G21" s="568"/>
      <c r="H21" s="568"/>
      <c r="I21" s="568"/>
      <c r="J21" s="470"/>
      <c r="K21" s="470"/>
      <c r="L21" s="578" t="s">
        <v>71</v>
      </c>
      <c r="M21" s="579"/>
      <c r="N21" s="579"/>
      <c r="O21" s="579"/>
      <c r="P21" s="579"/>
      <c r="Q21" s="579"/>
      <c r="R21" s="579"/>
      <c r="S21" s="579"/>
    </row>
    <row r="22" spans="1:19">
      <c r="A22" s="569" t="s">
        <v>72</v>
      </c>
      <c r="B22" s="129" t="s">
        <v>73</v>
      </c>
      <c r="C22" s="568">
        <v>11199819.91</v>
      </c>
      <c r="D22" s="568"/>
      <c r="E22" s="568">
        <v>92382.92</v>
      </c>
      <c r="F22" s="568">
        <v>11107436.99</v>
      </c>
      <c r="G22" s="568"/>
      <c r="H22" s="568">
        <v>92382.92</v>
      </c>
      <c r="I22" s="568">
        <v>11107436.99</v>
      </c>
      <c r="J22" s="470"/>
      <c r="K22" s="577" t="s">
        <v>74</v>
      </c>
      <c r="L22" s="578" t="s">
        <v>75</v>
      </c>
      <c r="M22" s="579">
        <v>14001010.06</v>
      </c>
      <c r="N22" s="579"/>
      <c r="O22" s="579"/>
      <c r="P22" s="579">
        <v>14001010.06</v>
      </c>
      <c r="Q22" s="579"/>
      <c r="R22" s="579"/>
      <c r="S22" s="579">
        <v>14001010.06</v>
      </c>
    </row>
    <row r="23" spans="1:19">
      <c r="A23" s="569" t="s">
        <v>76</v>
      </c>
      <c r="B23" s="129" t="s">
        <v>77</v>
      </c>
      <c r="C23" s="568"/>
      <c r="D23" s="568"/>
      <c r="E23" s="568"/>
      <c r="F23" s="568"/>
      <c r="G23" s="568"/>
      <c r="H23" s="568"/>
      <c r="I23" s="568"/>
      <c r="J23" s="470"/>
      <c r="K23" s="470" t="s">
        <v>78</v>
      </c>
      <c r="L23" s="578" t="s">
        <v>79</v>
      </c>
      <c r="M23" s="579">
        <v>1411568.83</v>
      </c>
      <c r="N23" s="579"/>
      <c r="O23" s="579"/>
      <c r="P23" s="579">
        <v>1411568.83</v>
      </c>
      <c r="Q23" s="579"/>
      <c r="R23" s="579"/>
      <c r="S23" s="579">
        <v>1411568.83</v>
      </c>
    </row>
    <row r="24" spans="1:19">
      <c r="A24" s="569" t="s">
        <v>80</v>
      </c>
      <c r="B24" s="129" t="s">
        <v>81</v>
      </c>
      <c r="C24" s="568">
        <v>11199819.91</v>
      </c>
      <c r="D24" s="568"/>
      <c r="E24" s="568">
        <v>92382.92</v>
      </c>
      <c r="F24" s="568">
        <v>11107436.99</v>
      </c>
      <c r="G24" s="568"/>
      <c r="H24" s="568">
        <v>92382.92</v>
      </c>
      <c r="I24" s="568">
        <v>11107436.99</v>
      </c>
      <c r="J24" s="470"/>
      <c r="K24" s="470" t="s">
        <v>82</v>
      </c>
      <c r="L24" s="578" t="s">
        <v>83</v>
      </c>
      <c r="M24" s="579">
        <v>931568.83</v>
      </c>
      <c r="N24" s="579"/>
      <c r="O24" s="579"/>
      <c r="P24" s="579">
        <v>931568.83</v>
      </c>
      <c r="Q24" s="579"/>
      <c r="R24" s="579"/>
      <c r="S24" s="579">
        <v>931568.83</v>
      </c>
    </row>
    <row r="25" spans="1:19">
      <c r="A25" s="569" t="s">
        <v>84</v>
      </c>
      <c r="B25" s="129" t="s">
        <v>85</v>
      </c>
      <c r="C25" s="568"/>
      <c r="D25" s="568"/>
      <c r="E25" s="568"/>
      <c r="F25" s="568"/>
      <c r="G25" s="568"/>
      <c r="H25" s="568"/>
      <c r="I25" s="568"/>
      <c r="J25" s="470"/>
      <c r="K25" s="470" t="s">
        <v>86</v>
      </c>
      <c r="L25" s="578" t="s">
        <v>87</v>
      </c>
      <c r="M25" s="579">
        <v>480000</v>
      </c>
      <c r="N25" s="579"/>
      <c r="O25" s="579"/>
      <c r="P25" s="579">
        <v>480000</v>
      </c>
      <c r="Q25" s="579"/>
      <c r="R25" s="579"/>
      <c r="S25" s="579">
        <v>480000</v>
      </c>
    </row>
    <row r="26" spans="1:19">
      <c r="A26" s="569" t="s">
        <v>88</v>
      </c>
      <c r="B26" s="129" t="s">
        <v>89</v>
      </c>
      <c r="C26" s="568"/>
      <c r="D26" s="568"/>
      <c r="E26" s="568"/>
      <c r="F26" s="568"/>
      <c r="G26" s="568"/>
      <c r="H26" s="568"/>
      <c r="I26" s="568"/>
      <c r="J26" s="470"/>
      <c r="K26" s="470" t="s">
        <v>90</v>
      </c>
      <c r="L26" s="578" t="s">
        <v>91</v>
      </c>
      <c r="M26" s="579">
        <v>11199819.91</v>
      </c>
      <c r="N26" s="579"/>
      <c r="O26" s="579"/>
      <c r="P26" s="579">
        <v>11199819.91</v>
      </c>
      <c r="Q26" s="583"/>
      <c r="R26" s="579"/>
      <c r="S26" s="579">
        <v>11199819.91</v>
      </c>
    </row>
    <row r="27" spans="1:19">
      <c r="A27" s="569" t="s">
        <v>92</v>
      </c>
      <c r="B27" s="129" t="s">
        <v>93</v>
      </c>
      <c r="C27" s="570"/>
      <c r="D27" s="570"/>
      <c r="E27" s="570"/>
      <c r="F27" s="568"/>
      <c r="G27" s="570"/>
      <c r="H27" s="570"/>
      <c r="I27" s="568"/>
      <c r="J27" s="470"/>
      <c r="K27" s="470" t="s">
        <v>94</v>
      </c>
      <c r="L27" s="578" t="s">
        <v>95</v>
      </c>
      <c r="M27" s="579">
        <v>472215.17</v>
      </c>
      <c r="N27" s="579"/>
      <c r="O27" s="579"/>
      <c r="P27" s="579">
        <v>472215.17</v>
      </c>
      <c r="Q27" s="579"/>
      <c r="R27" s="579"/>
      <c r="S27" s="579">
        <v>472215.17</v>
      </c>
    </row>
    <row r="28" spans="1:19">
      <c r="A28" s="569" t="s">
        <v>96</v>
      </c>
      <c r="B28" s="129" t="s">
        <v>97</v>
      </c>
      <c r="C28" s="570"/>
      <c r="D28" s="570"/>
      <c r="E28" s="570">
        <v>51368.98</v>
      </c>
      <c r="F28" s="571">
        <v>-51368.98</v>
      </c>
      <c r="G28" s="570"/>
      <c r="H28" s="570">
        <v>51368.98</v>
      </c>
      <c r="I28" s="571">
        <v>-51368.98</v>
      </c>
      <c r="J28" s="470"/>
      <c r="K28" s="470" t="s">
        <v>98</v>
      </c>
      <c r="L28" s="578" t="s">
        <v>99</v>
      </c>
      <c r="M28" s="579"/>
      <c r="N28" s="579"/>
      <c r="O28" s="579"/>
      <c r="P28" s="579"/>
      <c r="Q28" s="579"/>
      <c r="R28" s="579"/>
      <c r="S28" s="579"/>
    </row>
    <row r="29" spans="1:19">
      <c r="A29" s="569"/>
      <c r="B29" s="129" t="s">
        <v>100</v>
      </c>
      <c r="C29" s="570"/>
      <c r="D29" s="570"/>
      <c r="E29" s="570"/>
      <c r="F29" s="568"/>
      <c r="G29" s="570"/>
      <c r="H29" s="570"/>
      <c r="I29" s="568"/>
      <c r="J29" s="470"/>
      <c r="K29" s="470" t="s">
        <v>101</v>
      </c>
      <c r="L29" s="578" t="s">
        <v>102</v>
      </c>
      <c r="M29" s="579"/>
      <c r="N29" s="579"/>
      <c r="O29" s="579"/>
      <c r="P29" s="579"/>
      <c r="Q29" s="579"/>
      <c r="R29" s="579"/>
      <c r="S29" s="579"/>
    </row>
    <row r="30" spans="1:19">
      <c r="A30" s="567" t="s">
        <v>103</v>
      </c>
      <c r="B30" s="129" t="s">
        <v>104</v>
      </c>
      <c r="C30" s="572"/>
      <c r="D30" s="572"/>
      <c r="E30" s="572"/>
      <c r="F30" s="568"/>
      <c r="G30" s="572"/>
      <c r="H30" s="572"/>
      <c r="I30" s="568"/>
      <c r="J30" s="470"/>
      <c r="K30" s="470" t="s">
        <v>105</v>
      </c>
      <c r="L30" s="578" t="s">
        <v>106</v>
      </c>
      <c r="M30" s="579">
        <v>917406.15</v>
      </c>
      <c r="N30" s="579"/>
      <c r="O30" s="579"/>
      <c r="P30" s="579">
        <v>917406.15</v>
      </c>
      <c r="Q30" s="579"/>
      <c r="R30" s="579"/>
      <c r="S30" s="579">
        <v>917406.15</v>
      </c>
    </row>
    <row r="31" spans="1:19">
      <c r="A31" s="569"/>
      <c r="B31" s="129" t="s">
        <v>107</v>
      </c>
      <c r="C31" s="570"/>
      <c r="D31" s="570"/>
      <c r="E31" s="570"/>
      <c r="F31" s="568"/>
      <c r="G31" s="570"/>
      <c r="H31" s="570"/>
      <c r="I31" s="568"/>
      <c r="J31" s="470"/>
      <c r="K31" s="470"/>
      <c r="L31" s="578" t="s">
        <v>108</v>
      </c>
      <c r="M31" s="579"/>
      <c r="N31" s="579"/>
      <c r="O31" s="579"/>
      <c r="P31" s="579"/>
      <c r="Q31" s="579"/>
      <c r="R31" s="579"/>
      <c r="S31" s="579"/>
    </row>
    <row r="32" spans="1:19">
      <c r="A32" s="567" t="s">
        <v>109</v>
      </c>
      <c r="B32" s="129" t="s">
        <v>110</v>
      </c>
      <c r="C32" s="572"/>
      <c r="D32" s="572"/>
      <c r="E32" s="572"/>
      <c r="F32" s="568"/>
      <c r="G32" s="572"/>
      <c r="H32" s="572"/>
      <c r="I32" s="568"/>
      <c r="J32" s="470"/>
      <c r="K32" s="577" t="s">
        <v>111</v>
      </c>
      <c r="L32" s="578" t="s">
        <v>112</v>
      </c>
      <c r="M32" s="579"/>
      <c r="N32" s="579"/>
      <c r="O32" s="579"/>
      <c r="P32" s="579"/>
      <c r="Q32" s="579"/>
      <c r="R32" s="579"/>
      <c r="S32" s="579"/>
    </row>
    <row r="33" spans="1:19">
      <c r="A33" s="573"/>
      <c r="B33" s="129" t="s">
        <v>113</v>
      </c>
      <c r="C33" s="570"/>
      <c r="D33" s="570"/>
      <c r="E33" s="570"/>
      <c r="F33" s="568"/>
      <c r="G33" s="570"/>
      <c r="H33" s="570"/>
      <c r="I33" s="568"/>
      <c r="J33" s="470"/>
      <c r="K33" s="470"/>
      <c r="L33" s="578" t="s">
        <v>114</v>
      </c>
      <c r="M33" s="579"/>
      <c r="N33" s="579"/>
      <c r="O33" s="579"/>
      <c r="P33" s="579"/>
      <c r="Q33" s="579"/>
      <c r="R33" s="579"/>
      <c r="S33" s="579"/>
    </row>
    <row r="34" spans="1:19">
      <c r="A34" s="573"/>
      <c r="B34" s="129" t="s">
        <v>115</v>
      </c>
      <c r="C34" s="570"/>
      <c r="D34" s="570"/>
      <c r="E34" s="570"/>
      <c r="F34" s="568"/>
      <c r="G34" s="570"/>
      <c r="H34" s="570"/>
      <c r="I34" s="568"/>
      <c r="J34" s="470"/>
      <c r="K34" s="577" t="s">
        <v>116</v>
      </c>
      <c r="L34" s="578" t="s">
        <v>117</v>
      </c>
      <c r="M34" s="579"/>
      <c r="N34" s="579"/>
      <c r="O34" s="579"/>
      <c r="P34" s="579"/>
      <c r="Q34" s="579"/>
      <c r="R34" s="579"/>
      <c r="S34" s="579"/>
    </row>
    <row r="35" ht="15" spans="1:19">
      <c r="A35" s="574" t="s">
        <v>118</v>
      </c>
      <c r="B35" s="575" t="s">
        <v>119</v>
      </c>
      <c r="C35" s="576">
        <v>16895642.11</v>
      </c>
      <c r="D35" s="576">
        <v>143751.9</v>
      </c>
      <c r="E35" s="576">
        <v>143751.9</v>
      </c>
      <c r="F35" s="568">
        <v>16895642.11</v>
      </c>
      <c r="G35" s="576">
        <v>143751.9</v>
      </c>
      <c r="H35" s="576">
        <v>143751.9</v>
      </c>
      <c r="I35" s="568">
        <v>16895642.11</v>
      </c>
      <c r="J35" s="580"/>
      <c r="K35" s="581" t="s">
        <v>120</v>
      </c>
      <c r="L35" s="575" t="s">
        <v>121</v>
      </c>
      <c r="M35" s="582">
        <v>16895642.11</v>
      </c>
      <c r="N35" s="582">
        <v>0</v>
      </c>
      <c r="O35" s="582">
        <v>0</v>
      </c>
      <c r="P35" s="582">
        <v>16895642.11</v>
      </c>
      <c r="Q35" s="582">
        <v>0</v>
      </c>
      <c r="R35" s="582">
        <v>0</v>
      </c>
      <c r="S35" s="582">
        <v>16895642.11</v>
      </c>
    </row>
  </sheetData>
  <mergeCells count="12">
    <mergeCell ref="A2:S2"/>
    <mergeCell ref="D5:F5"/>
    <mergeCell ref="G5:I5"/>
    <mergeCell ref="N5:P5"/>
    <mergeCell ref="Q5:S5"/>
    <mergeCell ref="A5:A6"/>
    <mergeCell ref="B5:B6"/>
    <mergeCell ref="C5:C6"/>
    <mergeCell ref="J8:J35"/>
    <mergeCell ref="K5:K6"/>
    <mergeCell ref="L5:L6"/>
    <mergeCell ref="M5:M6"/>
  </mergeCells>
  <pageMargins left="0.75" right="0.75" top="1" bottom="1" header="0.511805555555556" footer="0.511805555555556"/>
  <pageSetup paperSize="9" scale="43" orientation="portrait"/>
  <headerFooter/>
  <colBreaks count="1" manualBreakCount="1">
    <brk id="1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view="pageBreakPreview" zoomScaleNormal="100" zoomScaleSheetLayoutView="100" topLeftCell="A4" workbookViewId="0">
      <selection activeCell="B14" sqref="B14"/>
    </sheetView>
  </sheetViews>
  <sheetFormatPr defaultColWidth="9" defaultRowHeight="12" outlineLevelCol="6"/>
  <cols>
    <col min="1" max="1" width="5.5" style="10" customWidth="1"/>
    <col min="2" max="2" width="31.75" style="10" customWidth="1"/>
    <col min="3" max="3" width="15.375" style="10" customWidth="1"/>
    <col min="4" max="4" width="20" style="10" customWidth="1"/>
    <col min="5" max="5" width="13.5" style="10" customWidth="1"/>
    <col min="6" max="6" width="19" style="10" customWidth="1"/>
    <col min="7" max="7" width="20.75" style="10" customWidth="1"/>
    <col min="8" max="16384" width="9" style="10"/>
  </cols>
  <sheetData>
    <row r="1" ht="26.25" customHeight="1" spans="1:7">
      <c r="A1" s="459" t="s">
        <v>476</v>
      </c>
      <c r="B1" s="459"/>
      <c r="C1" s="459"/>
      <c r="D1" s="459"/>
      <c r="E1" s="459"/>
      <c r="F1" s="459"/>
      <c r="G1" s="459"/>
    </row>
    <row r="2" ht="18" customHeight="1" spans="1:7">
      <c r="A2" s="459"/>
      <c r="B2" s="459"/>
      <c r="C2" s="459"/>
      <c r="D2" s="459"/>
      <c r="E2" s="459"/>
      <c r="F2" s="459"/>
      <c r="G2" s="459"/>
    </row>
    <row r="3" ht="21" customHeight="1" spans="1:7">
      <c r="A3" s="2" t="s">
        <v>459</v>
      </c>
      <c r="B3" s="2"/>
      <c r="C3" s="2"/>
      <c r="D3" s="2"/>
      <c r="E3" s="2"/>
      <c r="F3" s="2"/>
      <c r="G3" s="2"/>
    </row>
    <row r="4" ht="20.25" customHeight="1" spans="1:7">
      <c r="A4" s="333" t="str">
        <f>'货币资金--现金明细'!A4</f>
        <v>资产占有单位名称：杭州中惠医疗器械有限公司</v>
      </c>
      <c r="B4" s="333"/>
      <c r="C4" s="333"/>
      <c r="D4" s="333"/>
      <c r="E4" s="333"/>
      <c r="F4" s="460" t="s">
        <v>126</v>
      </c>
      <c r="G4" s="460"/>
    </row>
    <row r="5" ht="15" customHeight="1" spans="1:7">
      <c r="A5" s="71" t="s">
        <v>461</v>
      </c>
      <c r="B5" s="461" t="s">
        <v>471</v>
      </c>
      <c r="C5" s="461" t="s">
        <v>477</v>
      </c>
      <c r="D5" s="71" t="s">
        <v>463</v>
      </c>
      <c r="E5" s="71" t="s">
        <v>464</v>
      </c>
      <c r="F5" s="71" t="s">
        <v>465</v>
      </c>
      <c r="G5" s="71" t="s">
        <v>472</v>
      </c>
    </row>
    <row r="6" ht="15" customHeight="1" spans="1:7">
      <c r="A6" s="75"/>
      <c r="B6" s="391"/>
      <c r="C6" s="391"/>
      <c r="D6" s="75"/>
      <c r="E6" s="71"/>
      <c r="F6" s="75"/>
      <c r="G6" s="75"/>
    </row>
    <row r="7" ht="21.75" customHeight="1" spans="1:7">
      <c r="A7" s="31">
        <v>2</v>
      </c>
      <c r="B7" s="462"/>
      <c r="C7" s="462"/>
      <c r="D7" s="285"/>
      <c r="E7" s="285"/>
      <c r="F7" s="285">
        <f t="shared" ref="F7:F17" si="0">D7+E7</f>
        <v>0</v>
      </c>
      <c r="G7" s="463"/>
    </row>
    <row r="8" ht="21.75" customHeight="1" spans="1:7">
      <c r="A8" s="31">
        <v>3</v>
      </c>
      <c r="B8" s="463"/>
      <c r="C8" s="463"/>
      <c r="D8" s="285"/>
      <c r="E8" s="285"/>
      <c r="F8" s="285">
        <f t="shared" si="0"/>
        <v>0</v>
      </c>
      <c r="G8" s="463"/>
    </row>
    <row r="9" ht="21.75" customHeight="1" spans="1:7">
      <c r="A9" s="31">
        <v>4</v>
      </c>
      <c r="B9" s="463"/>
      <c r="C9" s="463"/>
      <c r="D9" s="285"/>
      <c r="E9" s="285"/>
      <c r="F9" s="285">
        <f t="shared" si="0"/>
        <v>0</v>
      </c>
      <c r="G9" s="463"/>
    </row>
    <row r="10" ht="21.75" customHeight="1" spans="1:7">
      <c r="A10" s="31">
        <v>5</v>
      </c>
      <c r="B10" s="463"/>
      <c r="C10" s="463"/>
      <c r="D10" s="285"/>
      <c r="E10" s="285"/>
      <c r="F10" s="285">
        <f t="shared" si="0"/>
        <v>0</v>
      </c>
      <c r="G10" s="463"/>
    </row>
    <row r="11" ht="21.75" customHeight="1" spans="1:7">
      <c r="A11" s="31">
        <v>6</v>
      </c>
      <c r="B11" s="463"/>
      <c r="C11" s="463"/>
      <c r="D11" s="285"/>
      <c r="E11" s="285"/>
      <c r="F11" s="285">
        <f t="shared" si="0"/>
        <v>0</v>
      </c>
      <c r="G11" s="463"/>
    </row>
    <row r="12" ht="21.75" customHeight="1" spans="1:7">
      <c r="A12" s="31">
        <v>7</v>
      </c>
      <c r="B12" s="463"/>
      <c r="C12" s="463"/>
      <c r="D12" s="285"/>
      <c r="E12" s="285"/>
      <c r="F12" s="285">
        <f t="shared" si="0"/>
        <v>0</v>
      </c>
      <c r="G12" s="463"/>
    </row>
    <row r="13" ht="21.75" customHeight="1" spans="1:7">
      <c r="A13" s="31">
        <v>8</v>
      </c>
      <c r="B13" s="463"/>
      <c r="C13" s="463"/>
      <c r="D13" s="285"/>
      <c r="E13" s="285"/>
      <c r="F13" s="285">
        <f t="shared" si="0"/>
        <v>0</v>
      </c>
      <c r="G13" s="106"/>
    </row>
    <row r="14" ht="21.75" customHeight="1" spans="1:7">
      <c r="A14" s="31">
        <v>9</v>
      </c>
      <c r="B14" s="463"/>
      <c r="C14" s="463"/>
      <c r="D14" s="285"/>
      <c r="E14" s="285"/>
      <c r="F14" s="285">
        <f t="shared" si="0"/>
        <v>0</v>
      </c>
      <c r="G14" s="463"/>
    </row>
    <row r="15" ht="21.75" customHeight="1" spans="1:7">
      <c r="A15" s="31">
        <v>10</v>
      </c>
      <c r="B15" s="463"/>
      <c r="C15" s="463"/>
      <c r="D15" s="285"/>
      <c r="E15" s="285"/>
      <c r="F15" s="285">
        <f t="shared" si="0"/>
        <v>0</v>
      </c>
      <c r="G15" s="285"/>
    </row>
    <row r="16" ht="21.75" customHeight="1" spans="1:7">
      <c r="A16" s="31">
        <v>11</v>
      </c>
      <c r="B16" s="463"/>
      <c r="C16" s="463"/>
      <c r="D16" s="285"/>
      <c r="E16" s="285"/>
      <c r="F16" s="285">
        <f t="shared" si="0"/>
        <v>0</v>
      </c>
      <c r="G16" s="285"/>
    </row>
    <row r="17" ht="21.75" customHeight="1" spans="1:7">
      <c r="A17" s="31">
        <v>12</v>
      </c>
      <c r="B17" s="464"/>
      <c r="C17" s="464"/>
      <c r="D17" s="285"/>
      <c r="E17" s="285"/>
      <c r="F17" s="285">
        <f t="shared" si="0"/>
        <v>0</v>
      </c>
      <c r="G17" s="285"/>
    </row>
    <row r="18" ht="21.95" customHeight="1" spans="1:7">
      <c r="A18" s="117" t="s">
        <v>474</v>
      </c>
      <c r="B18" s="465"/>
      <c r="C18" s="465"/>
      <c r="D18" s="180">
        <f>SUM(D7:D17)</f>
        <v>0</v>
      </c>
      <c r="E18" s="180">
        <f>SUM(E7:E17)</f>
        <v>0</v>
      </c>
      <c r="F18" s="180">
        <f>SUM(F7:F17)</f>
        <v>0</v>
      </c>
      <c r="G18" s="466"/>
    </row>
    <row r="19" ht="21.75" customHeight="1" spans="1:7">
      <c r="A19" s="117" t="s">
        <v>475</v>
      </c>
      <c r="B19" s="465"/>
      <c r="C19" s="465"/>
      <c r="D19" s="180">
        <f>D18</f>
        <v>0</v>
      </c>
      <c r="E19" s="180">
        <f>E18</f>
        <v>0</v>
      </c>
      <c r="F19" s="180">
        <f>E19</f>
        <v>0</v>
      </c>
      <c r="G19" s="466"/>
    </row>
    <row r="20" ht="21.75" customHeight="1" spans="1:7">
      <c r="A20" s="35"/>
      <c r="B20" s="151"/>
      <c r="C20" s="151"/>
      <c r="D20" s="94"/>
      <c r="E20" s="94"/>
      <c r="F20" s="94"/>
      <c r="G20" s="445"/>
    </row>
    <row r="21" ht="21.75" customHeight="1" spans="1:7">
      <c r="A21" s="35"/>
      <c r="B21" s="35"/>
      <c r="C21" s="35"/>
      <c r="D21" s="94"/>
      <c r="E21" s="94"/>
      <c r="F21" s="94"/>
      <c r="G21" s="445"/>
    </row>
  </sheetData>
  <mergeCells count="13">
    <mergeCell ref="A1:G1"/>
    <mergeCell ref="A3:G3"/>
    <mergeCell ref="A4:D4"/>
    <mergeCell ref="F4:G4"/>
    <mergeCell ref="A18:B18"/>
    <mergeCell ref="A19:B19"/>
    <mergeCell ref="A5:A6"/>
    <mergeCell ref="B5:B6"/>
    <mergeCell ref="C5:C6"/>
    <mergeCell ref="D5:D6"/>
    <mergeCell ref="E5:E6"/>
    <mergeCell ref="F5:F6"/>
    <mergeCell ref="G5:G6"/>
  </mergeCells>
  <pageMargins left="0.357638888888889" right="0.751388888888889" top="1" bottom="1" header="0.5" footer="0.5"/>
  <pageSetup paperSize="9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U29"/>
  <sheetViews>
    <sheetView view="pageBreakPreview" zoomScaleNormal="100" zoomScaleSheetLayoutView="100" workbookViewId="0">
      <selection activeCell="F38" sqref="F38"/>
    </sheetView>
  </sheetViews>
  <sheetFormatPr defaultColWidth="9" defaultRowHeight="12"/>
  <cols>
    <col min="1" max="1" width="4.75" style="35" customWidth="1"/>
    <col min="2" max="2" width="25.625" style="281" customWidth="1"/>
    <col min="3" max="3" width="17.125" style="10" customWidth="1"/>
    <col min="4" max="4" width="8.875" style="35" customWidth="1"/>
    <col min="5" max="5" width="15.125" style="10" customWidth="1"/>
    <col min="6" max="6" width="21.125" style="10" customWidth="1"/>
    <col min="7" max="7" width="21.625" style="10" customWidth="1"/>
    <col min="8" max="8" width="12.5" style="380" customWidth="1"/>
    <col min="9" max="21" width="9" style="153"/>
    <col min="22" max="16384" width="9" style="10"/>
  </cols>
  <sheetData>
    <row r="1" ht="27" customHeight="1" spans="1:8">
      <c r="A1" s="381" t="s">
        <v>478</v>
      </c>
      <c r="B1" s="381"/>
      <c r="C1" s="381"/>
      <c r="D1" s="381"/>
      <c r="E1" s="381"/>
      <c r="F1" s="381"/>
      <c r="G1" s="381"/>
      <c r="H1" s="381"/>
    </row>
    <row r="2" ht="15" hidden="1" customHeight="1" spans="1:8">
      <c r="A2" s="381"/>
      <c r="B2" s="445"/>
      <c r="C2" s="383"/>
      <c r="D2" s="381"/>
      <c r="E2" s="381"/>
      <c r="F2" s="381"/>
      <c r="G2" s="381"/>
      <c r="H2" s="381"/>
    </row>
    <row r="3" ht="15.75" customHeight="1" spans="1:8">
      <c r="A3" s="13" t="s">
        <v>459</v>
      </c>
      <c r="B3" s="2"/>
      <c r="C3" s="2"/>
      <c r="D3" s="2"/>
      <c r="E3" s="2"/>
      <c r="F3" s="2"/>
      <c r="G3" s="2"/>
      <c r="H3" s="2"/>
    </row>
    <row r="4" ht="17.25" customHeight="1" spans="1:8">
      <c r="A4" s="15" t="str">
        <f>其他应收账款清查明细表!A4</f>
        <v>资产占有单位名称：杭州中惠医疗器械有限公司</v>
      </c>
      <c r="B4" s="15"/>
      <c r="C4" s="15"/>
      <c r="D4" s="15"/>
      <c r="E4" s="15"/>
      <c r="F4" s="15"/>
      <c r="G4" s="385" t="s">
        <v>126</v>
      </c>
      <c r="H4" s="385"/>
    </row>
    <row r="5" s="84" customFormat="1" ht="30" customHeight="1" spans="1:21">
      <c r="A5" s="17" t="s">
        <v>461</v>
      </c>
      <c r="B5" s="446" t="s">
        <v>479</v>
      </c>
      <c r="C5" s="127" t="s">
        <v>477</v>
      </c>
      <c r="D5" s="19" t="s">
        <v>480</v>
      </c>
      <c r="E5" s="322" t="s">
        <v>463</v>
      </c>
      <c r="F5" s="322" t="s">
        <v>464</v>
      </c>
      <c r="G5" s="18" t="s">
        <v>465</v>
      </c>
      <c r="H5" s="130" t="s">
        <v>481</v>
      </c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</row>
    <row r="6" ht="21.95" customHeight="1" spans="1:9">
      <c r="A6" s="168">
        <v>1</v>
      </c>
      <c r="B6" s="447" t="s">
        <v>482</v>
      </c>
      <c r="C6" s="448" t="s">
        <v>483</v>
      </c>
      <c r="D6" s="302" t="s">
        <v>484</v>
      </c>
      <c r="E6" s="449">
        <f>-I6</f>
        <v>103.15</v>
      </c>
      <c r="F6" s="449"/>
      <c r="G6" s="285">
        <f t="shared" ref="G6:G14" si="0">E6+F6</f>
        <v>103.15</v>
      </c>
      <c r="H6" s="285"/>
      <c r="I6" s="153">
        <v>-103.15</v>
      </c>
    </row>
    <row r="7" ht="21.95" customHeight="1" spans="1:9">
      <c r="A7" s="168">
        <v>2</v>
      </c>
      <c r="B7" s="447" t="s">
        <v>485</v>
      </c>
      <c r="C7" s="448" t="s">
        <v>483</v>
      </c>
      <c r="D7" s="302" t="s">
        <v>486</v>
      </c>
      <c r="E7" s="449">
        <f t="shared" ref="E7:E26" si="1">-I7</f>
        <v>598.3</v>
      </c>
      <c r="F7" s="449"/>
      <c r="G7" s="285">
        <f t="shared" si="0"/>
        <v>598.3</v>
      </c>
      <c r="H7" s="285"/>
      <c r="I7" s="153">
        <v>-598.3</v>
      </c>
    </row>
    <row r="8" ht="21.95" customHeight="1" spans="1:9">
      <c r="A8" s="168">
        <v>3</v>
      </c>
      <c r="B8" s="447" t="s">
        <v>487</v>
      </c>
      <c r="C8" s="448" t="s">
        <v>483</v>
      </c>
      <c r="D8" s="302" t="s">
        <v>488</v>
      </c>
      <c r="E8" s="449">
        <f t="shared" si="1"/>
        <v>0.33</v>
      </c>
      <c r="F8" s="449"/>
      <c r="G8" s="285">
        <f t="shared" si="0"/>
        <v>0.33</v>
      </c>
      <c r="H8" s="285"/>
      <c r="I8" s="153">
        <v>-0.33</v>
      </c>
    </row>
    <row r="9" ht="21.95" customHeight="1" spans="1:9">
      <c r="A9" s="168">
        <v>4</v>
      </c>
      <c r="B9" s="447" t="s">
        <v>489</v>
      </c>
      <c r="C9" s="448" t="s">
        <v>483</v>
      </c>
      <c r="D9" s="302" t="s">
        <v>490</v>
      </c>
      <c r="E9" s="449">
        <f t="shared" si="1"/>
        <v>0.02</v>
      </c>
      <c r="F9" s="449"/>
      <c r="G9" s="285">
        <f t="shared" si="0"/>
        <v>0.02</v>
      </c>
      <c r="H9" s="285"/>
      <c r="I9" s="153">
        <v>-0.02</v>
      </c>
    </row>
    <row r="10" ht="21.95" customHeight="1" spans="1:9">
      <c r="A10" s="168">
        <v>5</v>
      </c>
      <c r="B10" s="447" t="s">
        <v>491</v>
      </c>
      <c r="C10" s="448" t="s">
        <v>483</v>
      </c>
      <c r="D10" s="302" t="s">
        <v>484</v>
      </c>
      <c r="E10" s="449">
        <f t="shared" si="1"/>
        <v>0.01</v>
      </c>
      <c r="F10" s="449"/>
      <c r="G10" s="285">
        <f t="shared" si="0"/>
        <v>0.01</v>
      </c>
      <c r="H10" s="285"/>
      <c r="I10" s="153">
        <v>-0.01</v>
      </c>
    </row>
    <row r="11" ht="21.95" customHeight="1" spans="1:9">
      <c r="A11" s="168">
        <v>6</v>
      </c>
      <c r="B11" s="447" t="s">
        <v>492</v>
      </c>
      <c r="C11" s="448" t="s">
        <v>483</v>
      </c>
      <c r="D11" s="302" t="s">
        <v>486</v>
      </c>
      <c r="E11" s="449">
        <f t="shared" si="1"/>
        <v>0.02</v>
      </c>
      <c r="F11" s="449"/>
      <c r="G11" s="285">
        <f t="shared" si="0"/>
        <v>0.02</v>
      </c>
      <c r="H11" s="285"/>
      <c r="I11" s="153">
        <v>-0.02</v>
      </c>
    </row>
    <row r="12" ht="21.95" customHeight="1" spans="1:9">
      <c r="A12" s="168">
        <v>7</v>
      </c>
      <c r="B12" s="447" t="s">
        <v>493</v>
      </c>
      <c r="C12" s="448" t="s">
        <v>483</v>
      </c>
      <c r="D12" s="302" t="s">
        <v>486</v>
      </c>
      <c r="E12" s="449">
        <f t="shared" si="1"/>
        <v>0.01</v>
      </c>
      <c r="F12" s="449"/>
      <c r="G12" s="285">
        <f t="shared" si="0"/>
        <v>0.01</v>
      </c>
      <c r="H12" s="285"/>
      <c r="I12" s="153">
        <v>-0.01</v>
      </c>
    </row>
    <row r="13" ht="21.95" customHeight="1" spans="1:9">
      <c r="A13" s="168">
        <v>8</v>
      </c>
      <c r="B13" s="447" t="s">
        <v>494</v>
      </c>
      <c r="C13" s="448" t="s">
        <v>483</v>
      </c>
      <c r="D13" s="302" t="s">
        <v>484</v>
      </c>
      <c r="E13" s="449">
        <f t="shared" si="1"/>
        <v>0.02</v>
      </c>
      <c r="F13" s="449"/>
      <c r="G13" s="285">
        <f t="shared" si="0"/>
        <v>0.02</v>
      </c>
      <c r="H13" s="285"/>
      <c r="I13" s="153">
        <v>-0.02</v>
      </c>
    </row>
    <row r="14" ht="21.95" customHeight="1" spans="1:9">
      <c r="A14" s="168">
        <v>9</v>
      </c>
      <c r="B14" s="447" t="s">
        <v>495</v>
      </c>
      <c r="C14" s="448" t="s">
        <v>483</v>
      </c>
      <c r="D14" s="302" t="s">
        <v>486</v>
      </c>
      <c r="E14" s="449">
        <f t="shared" si="1"/>
        <v>0.02</v>
      </c>
      <c r="F14" s="449"/>
      <c r="G14" s="285">
        <f t="shared" si="0"/>
        <v>0.02</v>
      </c>
      <c r="H14" s="285"/>
      <c r="I14" s="153">
        <v>-0.02</v>
      </c>
    </row>
    <row r="15" ht="21.95" customHeight="1" spans="1:9">
      <c r="A15" s="168">
        <v>10</v>
      </c>
      <c r="B15" s="447" t="s">
        <v>496</v>
      </c>
      <c r="C15" s="448" t="s">
        <v>483</v>
      </c>
      <c r="D15" s="302" t="s">
        <v>486</v>
      </c>
      <c r="E15" s="449">
        <f t="shared" si="1"/>
        <v>6211</v>
      </c>
      <c r="F15" s="449"/>
      <c r="G15" s="285">
        <f t="shared" ref="G15:G26" si="2">E15+F15</f>
        <v>6211</v>
      </c>
      <c r="H15" s="285"/>
      <c r="I15" s="458">
        <v>-6211</v>
      </c>
    </row>
    <row r="16" ht="21.95" customHeight="1" spans="1:9">
      <c r="A16" s="168">
        <v>11</v>
      </c>
      <c r="B16" s="447" t="s">
        <v>497</v>
      </c>
      <c r="C16" s="448" t="s">
        <v>483</v>
      </c>
      <c r="D16" s="302" t="s">
        <v>486</v>
      </c>
      <c r="E16" s="449">
        <f t="shared" si="1"/>
        <v>0.01</v>
      </c>
      <c r="F16" s="449"/>
      <c r="G16" s="285">
        <f t="shared" si="2"/>
        <v>0.01</v>
      </c>
      <c r="H16" s="285"/>
      <c r="I16" s="153">
        <v>-0.01</v>
      </c>
    </row>
    <row r="17" ht="21.95" customHeight="1" spans="1:9">
      <c r="A17" s="168">
        <v>12</v>
      </c>
      <c r="B17" s="447" t="s">
        <v>498</v>
      </c>
      <c r="C17" s="448" t="s">
        <v>483</v>
      </c>
      <c r="D17" s="302" t="s">
        <v>484</v>
      </c>
      <c r="E17" s="449">
        <f t="shared" si="1"/>
        <v>4.67</v>
      </c>
      <c r="F17" s="449"/>
      <c r="G17" s="285">
        <f t="shared" si="2"/>
        <v>4.67</v>
      </c>
      <c r="H17" s="285"/>
      <c r="I17" s="153">
        <v>-4.67</v>
      </c>
    </row>
    <row r="18" ht="21.95" customHeight="1" spans="1:9">
      <c r="A18" s="168">
        <v>13</v>
      </c>
      <c r="B18" s="450" t="s">
        <v>499</v>
      </c>
      <c r="C18" s="448" t="s">
        <v>483</v>
      </c>
      <c r="D18" s="302" t="s">
        <v>484</v>
      </c>
      <c r="E18" s="449">
        <f t="shared" si="1"/>
        <v>587.55</v>
      </c>
      <c r="F18" s="449"/>
      <c r="G18" s="285">
        <f t="shared" si="2"/>
        <v>587.55</v>
      </c>
      <c r="H18" s="285"/>
      <c r="I18" s="153">
        <v>-587.55</v>
      </c>
    </row>
    <row r="19" ht="21.95" customHeight="1" spans="1:9">
      <c r="A19" s="168">
        <v>14</v>
      </c>
      <c r="B19" s="450" t="s">
        <v>500</v>
      </c>
      <c r="C19" s="448" t="s">
        <v>483</v>
      </c>
      <c r="D19" s="302" t="s">
        <v>484</v>
      </c>
      <c r="E19" s="449">
        <f t="shared" si="1"/>
        <v>169.6</v>
      </c>
      <c r="F19" s="449"/>
      <c r="G19" s="285">
        <f t="shared" si="2"/>
        <v>169.6</v>
      </c>
      <c r="H19" s="285"/>
      <c r="I19" s="153">
        <v>-169.6</v>
      </c>
    </row>
    <row r="20" ht="21.95" customHeight="1" spans="1:9">
      <c r="A20" s="168">
        <v>15</v>
      </c>
      <c r="B20" s="450" t="s">
        <v>501</v>
      </c>
      <c r="C20" s="448" t="s">
        <v>483</v>
      </c>
      <c r="D20" s="302" t="s">
        <v>484</v>
      </c>
      <c r="E20" s="449">
        <f t="shared" si="1"/>
        <v>4.88</v>
      </c>
      <c r="F20" s="449"/>
      <c r="G20" s="285">
        <f t="shared" si="2"/>
        <v>4.88</v>
      </c>
      <c r="H20" s="285"/>
      <c r="I20" s="153">
        <v>-4.88</v>
      </c>
    </row>
    <row r="21" ht="21.95" customHeight="1" spans="1:9">
      <c r="A21" s="168">
        <v>16</v>
      </c>
      <c r="B21" s="447" t="s">
        <v>502</v>
      </c>
      <c r="C21" s="448" t="s">
        <v>483</v>
      </c>
      <c r="D21" s="302" t="s">
        <v>486</v>
      </c>
      <c r="E21" s="449">
        <f t="shared" si="1"/>
        <v>21689.04</v>
      </c>
      <c r="F21" s="449"/>
      <c r="G21" s="285">
        <f t="shared" si="2"/>
        <v>21689.04</v>
      </c>
      <c r="H21" s="285"/>
      <c r="I21" s="458">
        <v>-21689.04</v>
      </c>
    </row>
    <row r="22" ht="21.95" customHeight="1" spans="1:9">
      <c r="A22" s="168">
        <v>17</v>
      </c>
      <c r="B22" s="447" t="s">
        <v>503</v>
      </c>
      <c r="C22" s="448" t="s">
        <v>483</v>
      </c>
      <c r="D22" s="302" t="s">
        <v>488</v>
      </c>
      <c r="E22" s="449">
        <f t="shared" si="1"/>
        <v>4465.13</v>
      </c>
      <c r="F22" s="449"/>
      <c r="G22" s="285">
        <f t="shared" si="2"/>
        <v>4465.13</v>
      </c>
      <c r="H22" s="285"/>
      <c r="I22" s="458">
        <v>-4465.13</v>
      </c>
    </row>
    <row r="23" ht="21.95" customHeight="1" spans="1:9">
      <c r="A23" s="168">
        <v>18</v>
      </c>
      <c r="B23" s="447" t="s">
        <v>504</v>
      </c>
      <c r="C23" s="448" t="s">
        <v>483</v>
      </c>
      <c r="D23" s="302" t="s">
        <v>490</v>
      </c>
      <c r="E23" s="449">
        <f t="shared" si="1"/>
        <v>0.05</v>
      </c>
      <c r="F23" s="449"/>
      <c r="G23" s="285">
        <f t="shared" si="2"/>
        <v>0.05</v>
      </c>
      <c r="H23" s="285"/>
      <c r="I23" s="153">
        <v>-0.05</v>
      </c>
    </row>
    <row r="24" ht="21.95" customHeight="1" spans="1:9">
      <c r="A24" s="168">
        <v>19</v>
      </c>
      <c r="B24" s="447" t="s">
        <v>505</v>
      </c>
      <c r="C24" s="448" t="s">
        <v>483</v>
      </c>
      <c r="D24" s="302" t="s">
        <v>488</v>
      </c>
      <c r="E24" s="449">
        <f t="shared" si="1"/>
        <v>0.25</v>
      </c>
      <c r="F24" s="449"/>
      <c r="G24" s="285">
        <f t="shared" si="2"/>
        <v>0.25</v>
      </c>
      <c r="H24" s="285"/>
      <c r="I24" s="153">
        <v>-0.25</v>
      </c>
    </row>
    <row r="25" ht="21.95" customHeight="1" spans="1:9">
      <c r="A25" s="168">
        <v>20</v>
      </c>
      <c r="B25" s="447" t="s">
        <v>506</v>
      </c>
      <c r="C25" s="448" t="s">
        <v>483</v>
      </c>
      <c r="D25" s="302" t="s">
        <v>486</v>
      </c>
      <c r="E25" s="449">
        <f t="shared" si="1"/>
        <v>2</v>
      </c>
      <c r="F25" s="449"/>
      <c r="G25" s="285">
        <f t="shared" si="2"/>
        <v>2</v>
      </c>
      <c r="H25" s="285"/>
      <c r="I25" s="153">
        <v>-2</v>
      </c>
    </row>
    <row r="26" ht="21.95" customHeight="1" spans="1:9">
      <c r="A26" s="168">
        <v>21</v>
      </c>
      <c r="B26" s="447" t="s">
        <v>507</v>
      </c>
      <c r="C26" s="448" t="s">
        <v>483</v>
      </c>
      <c r="D26" s="302" t="s">
        <v>490</v>
      </c>
      <c r="E26" s="449">
        <f t="shared" si="1"/>
        <v>1.64</v>
      </c>
      <c r="F26" s="449"/>
      <c r="G26" s="285">
        <f t="shared" si="2"/>
        <v>1.64</v>
      </c>
      <c r="H26" s="285"/>
      <c r="I26" s="153">
        <v>-1.64</v>
      </c>
    </row>
    <row r="27" ht="18.75" customHeight="1" spans="1:8">
      <c r="A27" s="451" t="s">
        <v>474</v>
      </c>
      <c r="B27" s="452"/>
      <c r="C27" s="179" t="s">
        <v>508</v>
      </c>
      <c r="D27" s="82" t="s">
        <v>508</v>
      </c>
      <c r="E27" s="27">
        <f>SUM(E6:E26)</f>
        <v>33837.7</v>
      </c>
      <c r="F27" s="27">
        <f>SUM(F6:F26)</f>
        <v>0</v>
      </c>
      <c r="G27" s="86">
        <f>SUM(G6:G26)</f>
        <v>33837.7</v>
      </c>
      <c r="H27" s="86">
        <f>SUM(H6:H26)</f>
        <v>0</v>
      </c>
    </row>
    <row r="28" ht="21" customHeight="1" spans="1:8">
      <c r="A28" s="453" t="s">
        <v>509</v>
      </c>
      <c r="B28" s="454"/>
      <c r="C28" s="179" t="s">
        <v>508</v>
      </c>
      <c r="D28" s="31" t="s">
        <v>508</v>
      </c>
      <c r="E28" s="180">
        <f t="shared" ref="E28:H28" si="3">E27</f>
        <v>33837.7</v>
      </c>
      <c r="F28" s="180">
        <f t="shared" si="3"/>
        <v>0</v>
      </c>
      <c r="G28" s="285">
        <f t="shared" si="3"/>
        <v>33837.7</v>
      </c>
      <c r="H28" s="285">
        <f t="shared" si="3"/>
        <v>0</v>
      </c>
    </row>
    <row r="29" ht="21" customHeight="1" spans="1:8">
      <c r="A29" s="455"/>
      <c r="B29" s="455"/>
      <c r="C29" s="153"/>
      <c r="D29" s="456"/>
      <c r="E29" s="457"/>
      <c r="F29" s="457"/>
      <c r="G29" s="457"/>
      <c r="H29" s="457"/>
    </row>
  </sheetData>
  <mergeCells count="6">
    <mergeCell ref="A1:H1"/>
    <mergeCell ref="A3:H3"/>
    <mergeCell ref="A4:E4"/>
    <mergeCell ref="G4:H4"/>
    <mergeCell ref="A27:B27"/>
    <mergeCell ref="A28:B28"/>
  </mergeCells>
  <conditionalFormatting sqref="B6:B26">
    <cfRule type="duplicateValues" dxfId="0" priority="10" stopIfTrue="1"/>
    <cfRule type="duplicateValues" dxfId="0" priority="11" stopIfTrue="1"/>
    <cfRule type="duplicateValues" dxfId="0" priority="12" stopIfTrue="1"/>
    <cfRule type="duplicateValues" dxfId="0" priority="13" stopIfTrue="1"/>
    <cfRule type="duplicateValues" dxfId="0" priority="14" stopIfTrue="1"/>
    <cfRule type="duplicateValues" dxfId="0" priority="15" stopIfTrue="1"/>
  </conditionalFormatting>
  <pageMargins left="0.30625" right="0.349305555555556" top="0.979166666666667" bottom="0.979166666666667" header="0.507638888888889" footer="0.507638888888889"/>
  <pageSetup paperSize="9" orientation="landscape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B14" sqref="B14"/>
    </sheetView>
  </sheetViews>
  <sheetFormatPr defaultColWidth="9" defaultRowHeight="12"/>
  <cols>
    <col min="1" max="1" width="5.625" style="409" customWidth="1"/>
    <col min="2" max="2" width="23.75" style="409" customWidth="1"/>
    <col min="3" max="3" width="9.625" style="410" customWidth="1"/>
    <col min="4" max="4" width="9.625" style="411" customWidth="1"/>
    <col min="5" max="5" width="11.5" style="409" customWidth="1"/>
    <col min="6" max="6" width="9.5" style="409" customWidth="1"/>
    <col min="7" max="7" width="17.625" style="409" customWidth="1"/>
    <col min="8" max="8" width="19.25" style="412" customWidth="1"/>
    <col min="9" max="9" width="10.625" style="409" customWidth="1"/>
    <col min="10" max="16384" width="9" style="409"/>
  </cols>
  <sheetData>
    <row r="1" ht="26.25" customHeight="1" spans="1:9">
      <c r="A1" s="413" t="s">
        <v>510</v>
      </c>
      <c r="B1" s="413"/>
      <c r="C1" s="413"/>
      <c r="D1" s="413"/>
      <c r="E1" s="413"/>
      <c r="F1" s="413"/>
      <c r="G1" s="413"/>
      <c r="H1" s="413"/>
      <c r="I1" s="441"/>
    </row>
    <row r="2" ht="18" customHeight="1" spans="1:9">
      <c r="A2" s="413"/>
      <c r="B2" s="413"/>
      <c r="C2" s="413"/>
      <c r="D2" s="413"/>
      <c r="E2" s="413"/>
      <c r="F2" s="413"/>
      <c r="G2" s="413"/>
      <c r="H2" s="413"/>
      <c r="I2" s="441"/>
    </row>
    <row r="3" s="408" customFormat="1" ht="21" customHeight="1" spans="1:9">
      <c r="A3" s="414" t="s">
        <v>511</v>
      </c>
      <c r="B3" s="415"/>
      <c r="C3" s="415"/>
      <c r="D3" s="415"/>
      <c r="E3" s="415"/>
      <c r="F3" s="415"/>
      <c r="G3" s="415"/>
      <c r="H3" s="415"/>
      <c r="I3" s="442"/>
    </row>
    <row r="4" s="408" customFormat="1" ht="19.5" customHeight="1" spans="1:8">
      <c r="A4" s="416" t="str">
        <f>预付账款清查明细表!A4</f>
        <v>资产占有单位名称：杭州中惠医疗器械有限公司</v>
      </c>
      <c r="B4" s="416"/>
      <c r="C4" s="416"/>
      <c r="D4" s="416"/>
      <c r="E4" s="416"/>
      <c r="F4" s="416"/>
      <c r="G4" s="416"/>
      <c r="H4" s="417" t="s">
        <v>126</v>
      </c>
    </row>
    <row r="5" ht="15" customHeight="1" spans="1:9">
      <c r="A5" s="418" t="s">
        <v>461</v>
      </c>
      <c r="B5" s="419" t="s">
        <v>479</v>
      </c>
      <c r="C5" s="418" t="s">
        <v>477</v>
      </c>
      <c r="D5" s="420" t="s">
        <v>512</v>
      </c>
      <c r="E5" s="419" t="s">
        <v>463</v>
      </c>
      <c r="F5" s="419" t="s">
        <v>464</v>
      </c>
      <c r="G5" s="421" t="s">
        <v>465</v>
      </c>
      <c r="H5" s="422" t="s">
        <v>513</v>
      </c>
      <c r="I5" s="443"/>
    </row>
    <row r="6" ht="15" customHeight="1" spans="1:9">
      <c r="A6" s="423"/>
      <c r="B6" s="424"/>
      <c r="C6" s="423"/>
      <c r="D6" s="425"/>
      <c r="E6" s="424"/>
      <c r="F6" s="424"/>
      <c r="G6" s="426"/>
      <c r="H6" s="427"/>
      <c r="I6" s="444"/>
    </row>
    <row r="7" ht="20.25" customHeight="1" spans="1:8">
      <c r="A7" s="587" t="s">
        <v>13</v>
      </c>
      <c r="B7" s="428"/>
      <c r="C7" s="428"/>
      <c r="D7" s="428"/>
      <c r="E7" s="429"/>
      <c r="F7" s="430"/>
      <c r="G7" s="431">
        <f>E7+F7</f>
        <v>0</v>
      </c>
      <c r="H7" s="431"/>
    </row>
    <row r="8" ht="20.25" customHeight="1" spans="1:8">
      <c r="A8" s="587" t="s">
        <v>14</v>
      </c>
      <c r="B8" s="428"/>
      <c r="C8" s="428"/>
      <c r="D8" s="428"/>
      <c r="E8" s="429"/>
      <c r="F8" s="430"/>
      <c r="G8" s="431">
        <f>E8+F8</f>
        <v>0</v>
      </c>
      <c r="H8" s="430"/>
    </row>
    <row r="9" ht="20.25" customHeight="1" spans="1:8">
      <c r="A9" s="587" t="s">
        <v>15</v>
      </c>
      <c r="B9" s="428"/>
      <c r="C9" s="428"/>
      <c r="D9" s="428"/>
      <c r="E9" s="429"/>
      <c r="F9" s="430"/>
      <c r="G9" s="431">
        <f>E9+F9</f>
        <v>0</v>
      </c>
      <c r="H9" s="430"/>
    </row>
    <row r="10" ht="20.25" customHeight="1" spans="1:8">
      <c r="A10" s="587" t="s">
        <v>37</v>
      </c>
      <c r="B10" s="428"/>
      <c r="C10" s="428"/>
      <c r="D10" s="428"/>
      <c r="E10" s="429"/>
      <c r="F10" s="431"/>
      <c r="G10" s="431">
        <f>E10+F10</f>
        <v>0</v>
      </c>
      <c r="H10" s="430"/>
    </row>
    <row r="11" ht="20.25" customHeight="1" spans="1:8">
      <c r="A11" s="428"/>
      <c r="B11" s="432"/>
      <c r="C11" s="428"/>
      <c r="D11" s="428"/>
      <c r="E11" s="429"/>
      <c r="F11" s="430"/>
      <c r="G11" s="431"/>
      <c r="H11" s="430"/>
    </row>
    <row r="12" ht="20.25" customHeight="1" spans="1:8">
      <c r="A12" s="428"/>
      <c r="B12" s="432"/>
      <c r="C12" s="428"/>
      <c r="D12" s="428"/>
      <c r="E12" s="429"/>
      <c r="F12" s="430"/>
      <c r="G12" s="430"/>
      <c r="H12" s="430"/>
    </row>
    <row r="13" ht="20.25" customHeight="1" spans="1:8">
      <c r="A13" s="428"/>
      <c r="B13" s="432"/>
      <c r="C13" s="428"/>
      <c r="D13" s="428"/>
      <c r="E13" s="429"/>
      <c r="F13" s="430"/>
      <c r="G13" s="430"/>
      <c r="H13" s="430"/>
    </row>
    <row r="14" ht="20.25" customHeight="1" spans="1:8">
      <c r="A14" s="428"/>
      <c r="B14" s="432"/>
      <c r="C14" s="428"/>
      <c r="D14" s="428"/>
      <c r="E14" s="429"/>
      <c r="F14" s="431"/>
      <c r="G14" s="430"/>
      <c r="H14" s="430"/>
    </row>
    <row r="15" ht="20.25" customHeight="1" spans="1:8">
      <c r="A15" s="428"/>
      <c r="B15" s="432"/>
      <c r="C15" s="428"/>
      <c r="D15" s="428"/>
      <c r="E15" s="429"/>
      <c r="F15" s="431"/>
      <c r="G15" s="430"/>
      <c r="H15" s="430"/>
    </row>
    <row r="16" ht="20.25" customHeight="1" spans="1:8">
      <c r="A16" s="428"/>
      <c r="B16" s="432"/>
      <c r="C16" s="428"/>
      <c r="D16" s="428"/>
      <c r="E16" s="429"/>
      <c r="F16" s="431"/>
      <c r="G16" s="430"/>
      <c r="H16" s="430"/>
    </row>
    <row r="17" ht="20.25" hidden="1" customHeight="1" spans="1:8">
      <c r="A17" s="433" t="s">
        <v>468</v>
      </c>
      <c r="B17" s="434"/>
      <c r="C17" s="435"/>
      <c r="D17" s="435"/>
      <c r="E17" s="430">
        <f>SUM(E7:E16)</f>
        <v>0</v>
      </c>
      <c r="F17" s="430">
        <f>SUM(F7:F16)</f>
        <v>0</v>
      </c>
      <c r="G17" s="430">
        <f>SUM(G7:G16)</f>
        <v>0</v>
      </c>
      <c r="H17" s="430"/>
    </row>
    <row r="18" ht="20.25" customHeight="1" spans="1:8">
      <c r="A18" s="433" t="s">
        <v>469</v>
      </c>
      <c r="B18" s="434"/>
      <c r="C18" s="436" t="s">
        <v>508</v>
      </c>
      <c r="D18" s="436"/>
      <c r="E18" s="437">
        <f>E17</f>
        <v>0</v>
      </c>
      <c r="F18" s="437">
        <f>F17</f>
        <v>0</v>
      </c>
      <c r="G18" s="437">
        <f>G17</f>
        <v>0</v>
      </c>
      <c r="H18" s="437"/>
    </row>
    <row r="19" ht="27.75" customHeight="1" spans="1:8">
      <c r="A19" s="438"/>
      <c r="B19" s="438"/>
      <c r="C19" s="439"/>
      <c r="D19" s="439"/>
      <c r="E19" s="439"/>
      <c r="F19" s="439"/>
      <c r="G19" s="439"/>
      <c r="H19" s="439"/>
    </row>
    <row r="20" ht="15.95" customHeight="1" spans="8:8">
      <c r="H20" s="410"/>
    </row>
    <row r="21" ht="15.95" customHeight="1"/>
    <row r="22" spans="3:3">
      <c r="C22" s="440" t="s">
        <v>514</v>
      </c>
    </row>
  </sheetData>
  <mergeCells count="13">
    <mergeCell ref="A1:H1"/>
    <mergeCell ref="A3:H3"/>
    <mergeCell ref="A4:G4"/>
    <mergeCell ref="A17:B17"/>
    <mergeCell ref="A18:B18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313888888888889" right="0.313888888888889" top="0.511805555555556" bottom="0" header="0.511805555555556" footer="0.275"/>
  <pageSetup paperSize="9" scale="85" orientation="landscape"/>
  <headerFooter alignWithMargins="0">
    <oddHeader>&amp;R
&amp;"仿宋_GB2312,常规"&amp;10表3-5</oddHeader>
    <oddFooter>&amp;C
&amp;"仿宋_GB2312,常规"&amp;10第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7"/>
  <sheetViews>
    <sheetView view="pageBreakPreview" zoomScaleNormal="100" zoomScaleSheetLayoutView="100" workbookViewId="0">
      <selection activeCell="K8" sqref="K8"/>
    </sheetView>
  </sheetViews>
  <sheetFormatPr defaultColWidth="9" defaultRowHeight="12" outlineLevelCol="7"/>
  <cols>
    <col min="1" max="1" width="5.125" style="378" customWidth="1"/>
    <col min="2" max="2" width="28.875" style="10" customWidth="1"/>
    <col min="3" max="3" width="10.75" style="35" customWidth="1"/>
    <col min="4" max="4" width="8.625" style="379" customWidth="1"/>
    <col min="5" max="5" width="15.125" style="10" customWidth="1"/>
    <col min="6" max="6" width="12.75" style="10" customWidth="1"/>
    <col min="7" max="7" width="17.125" style="10" customWidth="1"/>
    <col min="8" max="8" width="17.75" style="380" customWidth="1"/>
    <col min="9" max="16384" width="9" style="10"/>
  </cols>
  <sheetData>
    <row r="1" ht="30" customHeight="1" spans="1:8">
      <c r="A1" s="381" t="s">
        <v>515</v>
      </c>
      <c r="B1" s="381"/>
      <c r="C1" s="381"/>
      <c r="D1" s="381"/>
      <c r="E1" s="381"/>
      <c r="F1" s="381"/>
      <c r="G1" s="381"/>
      <c r="H1" s="381"/>
    </row>
    <row r="2" ht="6.75" customHeight="1" spans="1:8">
      <c r="A2" s="382"/>
      <c r="B2" s="383"/>
      <c r="C2" s="381"/>
      <c r="D2" s="384"/>
      <c r="E2" s="381"/>
      <c r="F2" s="381"/>
      <c r="G2" s="381"/>
      <c r="H2" s="381"/>
    </row>
    <row r="3" ht="21" customHeight="1" spans="1:8">
      <c r="A3" s="13" t="s">
        <v>459</v>
      </c>
      <c r="B3" s="2"/>
      <c r="C3" s="2"/>
      <c r="D3" s="2"/>
      <c r="E3" s="2"/>
      <c r="F3" s="2"/>
      <c r="G3" s="2"/>
      <c r="H3" s="2"/>
    </row>
    <row r="4" ht="20.25" customHeight="1" spans="1:8">
      <c r="A4" s="15" t="str">
        <f>'货币资金--银行存款明细'!A4</f>
        <v>资产占有单位名称：杭州中惠医疗器械有限公司</v>
      </c>
      <c r="B4" s="15"/>
      <c r="C4" s="15"/>
      <c r="D4" s="15"/>
      <c r="E4" s="15"/>
      <c r="F4" s="15"/>
      <c r="G4" s="385" t="s">
        <v>126</v>
      </c>
      <c r="H4" s="385"/>
    </row>
    <row r="5" ht="15" customHeight="1" spans="1:8">
      <c r="A5" s="386" t="s">
        <v>461</v>
      </c>
      <c r="B5" s="71" t="s">
        <v>479</v>
      </c>
      <c r="C5" s="71" t="s">
        <v>477</v>
      </c>
      <c r="D5" s="139" t="s">
        <v>516</v>
      </c>
      <c r="E5" s="387" t="s">
        <v>463</v>
      </c>
      <c r="F5" s="388" t="s">
        <v>464</v>
      </c>
      <c r="G5" s="389" t="s">
        <v>465</v>
      </c>
      <c r="H5" s="71" t="s">
        <v>513</v>
      </c>
    </row>
    <row r="6" ht="12.75" customHeight="1" spans="1:8">
      <c r="A6" s="390"/>
      <c r="B6" s="75"/>
      <c r="C6" s="75"/>
      <c r="D6" s="141"/>
      <c r="E6" s="391"/>
      <c r="F6" s="388"/>
      <c r="G6" s="392"/>
      <c r="H6" s="75"/>
    </row>
    <row r="7" ht="21.75" customHeight="1" spans="1:8">
      <c r="A7" s="31">
        <v>1</v>
      </c>
      <c r="B7" s="393" t="s">
        <v>517</v>
      </c>
      <c r="C7" s="147" t="s">
        <v>518</v>
      </c>
      <c r="D7" s="394" t="s">
        <v>519</v>
      </c>
      <c r="E7" s="395">
        <f>8470</f>
        <v>8470</v>
      </c>
      <c r="F7" s="396"/>
      <c r="G7" s="397">
        <f>E7+F7</f>
        <v>8470</v>
      </c>
      <c r="H7" s="175"/>
    </row>
    <row r="8" ht="21.75" customHeight="1" spans="1:8">
      <c r="A8" s="31">
        <v>2</v>
      </c>
      <c r="B8" s="398" t="s">
        <v>520</v>
      </c>
      <c r="C8" s="147" t="s">
        <v>521</v>
      </c>
      <c r="D8" s="394" t="s">
        <v>519</v>
      </c>
      <c r="E8" s="399">
        <v>14818.86</v>
      </c>
      <c r="F8" s="396"/>
      <c r="G8" s="397">
        <f t="shared" ref="G8:G14" si="0">E8+F8</f>
        <v>14818.86</v>
      </c>
      <c r="H8" s="175"/>
    </row>
    <row r="9" ht="21.75" customHeight="1" spans="1:8">
      <c r="A9" s="31">
        <v>3</v>
      </c>
      <c r="B9" s="398" t="s">
        <v>522</v>
      </c>
      <c r="C9" s="147" t="s">
        <v>521</v>
      </c>
      <c r="D9" s="394" t="s">
        <v>519</v>
      </c>
      <c r="E9" s="399">
        <v>600</v>
      </c>
      <c r="F9" s="396"/>
      <c r="G9" s="397">
        <f t="shared" si="0"/>
        <v>600</v>
      </c>
      <c r="H9" s="175"/>
    </row>
    <row r="10" ht="21.75" customHeight="1" spans="1:8">
      <c r="A10" s="31">
        <v>4</v>
      </c>
      <c r="B10" s="393" t="s">
        <v>523</v>
      </c>
      <c r="C10" s="147" t="s">
        <v>521</v>
      </c>
      <c r="D10" s="394" t="s">
        <v>519</v>
      </c>
      <c r="E10" s="399">
        <v>1677.03</v>
      </c>
      <c r="F10" s="396"/>
      <c r="G10" s="397">
        <f t="shared" si="0"/>
        <v>1677.03</v>
      </c>
      <c r="H10" s="175"/>
    </row>
    <row r="11" ht="21.75" customHeight="1" spans="1:8">
      <c r="A11" s="31">
        <v>5</v>
      </c>
      <c r="B11" s="393" t="s">
        <v>524</v>
      </c>
      <c r="C11" s="147" t="s">
        <v>521</v>
      </c>
      <c r="D11" s="394" t="s">
        <v>519</v>
      </c>
      <c r="E11" s="399">
        <v>48274.4</v>
      </c>
      <c r="F11" s="396"/>
      <c r="G11" s="397">
        <f t="shared" si="0"/>
        <v>48274.4</v>
      </c>
      <c r="H11" s="400" t="s">
        <v>525</v>
      </c>
    </row>
    <row r="12" ht="21.75" customHeight="1" spans="1:8">
      <c r="A12" s="31">
        <v>6</v>
      </c>
      <c r="B12" s="398"/>
      <c r="C12" s="401"/>
      <c r="D12" s="394"/>
      <c r="E12" s="399"/>
      <c r="F12" s="396"/>
      <c r="G12" s="397">
        <f t="shared" si="0"/>
        <v>0</v>
      </c>
      <c r="H12" s="175"/>
    </row>
    <row r="13" ht="21.75" customHeight="1" spans="1:8">
      <c r="A13" s="31">
        <v>7</v>
      </c>
      <c r="B13" s="398"/>
      <c r="C13" s="402"/>
      <c r="D13" s="394"/>
      <c r="E13" s="399"/>
      <c r="F13" s="396"/>
      <c r="G13" s="397">
        <f t="shared" si="0"/>
        <v>0</v>
      </c>
      <c r="H13" s="175"/>
    </row>
    <row r="14" ht="21.75" customHeight="1" spans="1:8">
      <c r="A14" s="31">
        <v>8</v>
      </c>
      <c r="B14" s="398"/>
      <c r="C14" s="402"/>
      <c r="D14" s="394"/>
      <c r="E14" s="399"/>
      <c r="F14" s="396"/>
      <c r="G14" s="397">
        <f t="shared" si="0"/>
        <v>0</v>
      </c>
      <c r="H14" s="175"/>
    </row>
    <row r="15" ht="21.95" customHeight="1" spans="1:8">
      <c r="A15" s="403" t="s">
        <v>526</v>
      </c>
      <c r="B15" s="404"/>
      <c r="C15" s="29"/>
      <c r="D15" s="405"/>
      <c r="E15" s="86">
        <f>SUM(E7:E14)</f>
        <v>73840.29</v>
      </c>
      <c r="F15" s="396">
        <f>SUM(F7:F14)</f>
        <v>0</v>
      </c>
      <c r="G15" s="86">
        <f>SUM(G7:G14)</f>
        <v>73840.29</v>
      </c>
      <c r="H15" s="27"/>
    </row>
    <row r="16" ht="21" customHeight="1" spans="1:8">
      <c r="A16" s="406" t="s">
        <v>475</v>
      </c>
      <c r="B16" s="407"/>
      <c r="C16" s="29" t="s">
        <v>508</v>
      </c>
      <c r="D16" s="405"/>
      <c r="E16" s="86">
        <f>E15</f>
        <v>73840.29</v>
      </c>
      <c r="F16" s="86">
        <f>F15</f>
        <v>0</v>
      </c>
      <c r="G16" s="86">
        <f>G15</f>
        <v>73840.29</v>
      </c>
      <c r="H16" s="27"/>
    </row>
    <row r="17" ht="20.1" customHeight="1" spans="5:8">
      <c r="E17" s="11"/>
      <c r="F17" s="11"/>
      <c r="G17" s="11"/>
      <c r="H17" s="10"/>
    </row>
  </sheetData>
  <mergeCells count="14">
    <mergeCell ref="A1:H1"/>
    <mergeCell ref="A3:H3"/>
    <mergeCell ref="A4:E4"/>
    <mergeCell ref="G4:H4"/>
    <mergeCell ref="A15:B15"/>
    <mergeCell ref="A16:B16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B7:B14">
    <cfRule type="duplicateValues" dxfId="0" priority="16" stopIfTrue="1"/>
  </conditionalFormatting>
  <pageMargins left="0.751388888888889" right="0.751388888888889" top="1" bottom="1" header="0.5" footer="0.5"/>
  <pageSetup paperSize="9" orientation="landscape" horizont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6"/>
  <sheetViews>
    <sheetView view="pageBreakPreview" zoomScaleNormal="100" zoomScaleSheetLayoutView="100" workbookViewId="0">
      <selection activeCell="D10" sqref="D10"/>
    </sheetView>
  </sheetViews>
  <sheetFormatPr defaultColWidth="9" defaultRowHeight="12" outlineLevelCol="7"/>
  <cols>
    <col min="1" max="1" width="6.75" style="35" customWidth="1"/>
    <col min="2" max="2" width="33.625" style="10" customWidth="1"/>
    <col min="3" max="3" width="22.125" style="360" customWidth="1"/>
    <col min="4" max="4" width="20.75" style="10" customWidth="1"/>
    <col min="5" max="5" width="16.875" style="10" customWidth="1"/>
    <col min="6" max="6" width="20.75" style="10" customWidth="1"/>
    <col min="7" max="16384" width="9" style="10"/>
  </cols>
  <sheetData>
    <row r="1" ht="27" customHeight="1" spans="1:7">
      <c r="A1" s="361" t="s">
        <v>527</v>
      </c>
      <c r="B1" s="361"/>
      <c r="C1" s="361"/>
      <c r="D1" s="361"/>
      <c r="E1" s="361"/>
      <c r="F1" s="361"/>
      <c r="G1" s="36"/>
    </row>
    <row r="2" customHeight="1" spans="1:7">
      <c r="A2" s="361"/>
      <c r="B2" s="361"/>
      <c r="C2" s="361"/>
      <c r="D2" s="361"/>
      <c r="E2" s="361"/>
      <c r="F2" s="361"/>
      <c r="G2" s="36"/>
    </row>
    <row r="3" ht="21" customHeight="1" spans="1:7">
      <c r="A3" s="362" t="str">
        <f>预付账款清查明细表!A3</f>
        <v>清查基准日：2018年12月31日</v>
      </c>
      <c r="B3" s="283"/>
      <c r="C3" s="283"/>
      <c r="D3" s="283"/>
      <c r="E3" s="283"/>
      <c r="F3" s="283"/>
      <c r="G3" s="36"/>
    </row>
    <row r="4" ht="19.5" customHeight="1" spans="1:6">
      <c r="A4" s="58" t="str">
        <f>预付账款清查明细表!A4</f>
        <v>资产占有单位名称：杭州中惠医疗器械有限公司</v>
      </c>
      <c r="B4" s="58"/>
      <c r="C4" s="58"/>
      <c r="D4" s="16"/>
      <c r="E4" s="16"/>
      <c r="F4" s="111" t="str">
        <f>坏账准备!H4</f>
        <v>金额单位：人民币元</v>
      </c>
    </row>
    <row r="5" ht="15.95" customHeight="1" spans="1:7">
      <c r="A5" s="17" t="s">
        <v>528</v>
      </c>
      <c r="B5" s="363" t="s">
        <v>529</v>
      </c>
      <c r="C5" s="19" t="s">
        <v>530</v>
      </c>
      <c r="D5" s="74" t="s">
        <v>463</v>
      </c>
      <c r="E5" s="74" t="s">
        <v>464</v>
      </c>
      <c r="F5" s="167" t="s">
        <v>465</v>
      </c>
      <c r="G5" s="36"/>
    </row>
    <row r="6" ht="15.95" customHeight="1" spans="1:7">
      <c r="A6" s="364">
        <v>1</v>
      </c>
      <c r="B6" s="365" t="s">
        <v>531</v>
      </c>
      <c r="C6" s="366">
        <v>30</v>
      </c>
      <c r="D6" s="367">
        <f>'3.4.1.1库存商品'!F574</f>
        <v>1202051.02</v>
      </c>
      <c r="E6" s="367"/>
      <c r="F6" s="367">
        <f>'3.4.1.1库存商品'!H574</f>
        <v>1202051.02</v>
      </c>
      <c r="G6" s="36"/>
    </row>
    <row r="7" ht="15.95" customHeight="1" spans="1:7">
      <c r="A7" s="364"/>
      <c r="B7" s="368"/>
      <c r="C7" s="366"/>
      <c r="D7" s="367"/>
      <c r="E7" s="367"/>
      <c r="F7" s="367">
        <f>D7+E7</f>
        <v>0</v>
      </c>
      <c r="G7" s="36"/>
    </row>
    <row r="8" ht="15.95" customHeight="1" spans="1:7">
      <c r="A8" s="364"/>
      <c r="B8" s="368"/>
      <c r="C8" s="366"/>
      <c r="D8" s="315"/>
      <c r="E8" s="367">
        <f>'3.4.1.2库存商品---客房用品明细 '!G85</f>
        <v>0</v>
      </c>
      <c r="F8" s="315"/>
      <c r="G8" s="36"/>
    </row>
    <row r="9" ht="15.95" customHeight="1" spans="1:7">
      <c r="A9" s="364"/>
      <c r="B9" s="368"/>
      <c r="C9" s="366"/>
      <c r="D9" s="315"/>
      <c r="E9" s="367">
        <f>'3.4.1.3库存商品---棉织品明细 '!G35</f>
        <v>0</v>
      </c>
      <c r="F9" s="315"/>
      <c r="G9" s="36"/>
    </row>
    <row r="10" ht="15.95" customHeight="1" spans="1:7">
      <c r="A10" s="364"/>
      <c r="B10" s="368"/>
      <c r="C10" s="366"/>
      <c r="D10" s="315"/>
      <c r="E10" s="367">
        <f>'3.4.1.4库存商品---表单明细 '!G173</f>
        <v>0</v>
      </c>
      <c r="F10" s="315"/>
      <c r="G10" s="36"/>
    </row>
    <row r="11" ht="15.95" customHeight="1" spans="1:7">
      <c r="A11" s="364"/>
      <c r="B11" s="368"/>
      <c r="C11" s="366"/>
      <c r="D11" s="315"/>
      <c r="E11" s="367">
        <f>'3.4.1.5库存商品---工程物资明细'!G30</f>
        <v>0</v>
      </c>
      <c r="F11" s="315"/>
      <c r="G11" s="36"/>
    </row>
    <row r="12" ht="15.95" customHeight="1" spans="1:8">
      <c r="A12" s="364"/>
      <c r="B12" s="368"/>
      <c r="C12" s="366"/>
      <c r="D12" s="315"/>
      <c r="E12" s="367">
        <f>'3.4.1.6库存商品---美容美发明细'!G19</f>
        <v>0</v>
      </c>
      <c r="F12" s="315"/>
      <c r="G12" s="36"/>
      <c r="H12" s="10">
        <v>11114.54</v>
      </c>
    </row>
    <row r="13" ht="15.95" customHeight="1" spans="1:7">
      <c r="A13" s="364"/>
      <c r="B13" s="368"/>
      <c r="C13" s="366"/>
      <c r="D13" s="315"/>
      <c r="E13" s="367">
        <f>'3.4.1.7库存商品---日用品明细'!G49</f>
        <v>0</v>
      </c>
      <c r="F13" s="315"/>
      <c r="G13" s="36"/>
    </row>
    <row r="14" ht="15.95" customHeight="1" spans="1:7">
      <c r="A14" s="364"/>
      <c r="B14" s="368"/>
      <c r="C14" s="366"/>
      <c r="D14" s="315"/>
      <c r="E14" s="367">
        <f>'3.4.1.8库存商品---服装明细'!G39</f>
        <v>0</v>
      </c>
      <c r="F14" s="315"/>
      <c r="G14" s="36"/>
    </row>
    <row r="15" ht="15.95" customHeight="1" spans="1:7">
      <c r="A15" s="364"/>
      <c r="B15" s="368"/>
      <c r="C15" s="366"/>
      <c r="D15" s="315"/>
      <c r="E15" s="115">
        <f>'3.4.1.9库存商品---食品明细'!G35</f>
        <v>0</v>
      </c>
      <c r="F15" s="315"/>
      <c r="G15" s="36"/>
    </row>
    <row r="16" ht="15.95" customHeight="1" spans="1:8">
      <c r="A16" s="369"/>
      <c r="B16" s="370"/>
      <c r="C16" s="371"/>
      <c r="D16" s="315"/>
      <c r="E16" s="115"/>
      <c r="F16" s="315"/>
      <c r="G16" s="36"/>
      <c r="H16" s="10">
        <f>F25-H12</f>
        <v>1190936.48</v>
      </c>
    </row>
    <row r="17" ht="15.95" customHeight="1" spans="1:7">
      <c r="A17" s="369"/>
      <c r="B17" s="370"/>
      <c r="C17" s="371"/>
      <c r="D17" s="315"/>
      <c r="E17" s="115"/>
      <c r="F17" s="315"/>
      <c r="G17" s="36"/>
    </row>
    <row r="18" ht="15.95" customHeight="1" spans="1:7">
      <c r="A18" s="369"/>
      <c r="B18" s="370"/>
      <c r="C18" s="371"/>
      <c r="D18" s="315"/>
      <c r="E18" s="115"/>
      <c r="F18" s="315"/>
      <c r="G18" s="36"/>
    </row>
    <row r="19" ht="15.95" customHeight="1" spans="1:7">
      <c r="A19" s="369"/>
      <c r="B19" s="370"/>
      <c r="C19" s="371"/>
      <c r="D19" s="315"/>
      <c r="E19" s="115"/>
      <c r="F19" s="315"/>
      <c r="G19" s="36"/>
    </row>
    <row r="20" ht="15.95" customHeight="1" spans="1:7">
      <c r="A20" s="369"/>
      <c r="B20" s="370"/>
      <c r="C20" s="371"/>
      <c r="D20" s="315"/>
      <c r="E20" s="115"/>
      <c r="F20" s="315"/>
      <c r="G20" s="36"/>
    </row>
    <row r="21" ht="15.95" customHeight="1" spans="1:7">
      <c r="A21" s="369"/>
      <c r="B21" s="370"/>
      <c r="C21" s="371"/>
      <c r="D21" s="315"/>
      <c r="E21" s="115"/>
      <c r="F21" s="315"/>
      <c r="G21" s="36"/>
    </row>
    <row r="22" ht="15.95" customHeight="1" spans="1:7">
      <c r="A22" s="369"/>
      <c r="B22" s="370"/>
      <c r="C22" s="371"/>
      <c r="D22" s="315"/>
      <c r="E22" s="115"/>
      <c r="F22" s="315"/>
      <c r="G22" s="36"/>
    </row>
    <row r="23" ht="15.95" customHeight="1" spans="1:7">
      <c r="A23" s="369"/>
      <c r="B23" s="370"/>
      <c r="C23" s="371"/>
      <c r="D23" s="315"/>
      <c r="E23" s="115"/>
      <c r="F23" s="315"/>
      <c r="G23" s="36"/>
    </row>
    <row r="24" ht="15.95" customHeight="1" spans="1:7">
      <c r="A24" s="369"/>
      <c r="B24" s="370"/>
      <c r="C24" s="371"/>
      <c r="D24" s="315"/>
      <c r="E24" s="115"/>
      <c r="F24" s="315"/>
      <c r="G24" s="36"/>
    </row>
    <row r="25" ht="15.95" customHeight="1" spans="1:7">
      <c r="A25" s="372" t="s">
        <v>532</v>
      </c>
      <c r="B25" s="373"/>
      <c r="C25" s="374" t="s">
        <v>508</v>
      </c>
      <c r="D25" s="315">
        <f>SUM(D6:D24)</f>
        <v>1202051.02</v>
      </c>
      <c r="E25" s="315">
        <f>SUM(E6:E24)</f>
        <v>0</v>
      </c>
      <c r="F25" s="315">
        <f>SUM(F6:F24)</f>
        <v>1202051.02</v>
      </c>
      <c r="G25" s="36"/>
    </row>
    <row r="26" ht="15.95" customHeight="1" spans="1:7">
      <c r="A26" s="375"/>
      <c r="B26" s="375"/>
      <c r="C26" s="376"/>
      <c r="D26" s="377"/>
      <c r="E26" s="377"/>
      <c r="F26" s="377"/>
      <c r="G26" s="36"/>
    </row>
  </sheetData>
  <mergeCells count="4">
    <mergeCell ref="A1:F1"/>
    <mergeCell ref="A3:F3"/>
    <mergeCell ref="A4:C4"/>
    <mergeCell ref="A25:B25"/>
  </mergeCells>
  <pageMargins left="0.751388888888889" right="0.751388888888889" top="1" bottom="1" header="0.5" footer="0.5"/>
  <pageSetup paperSize="9" orientation="landscape" horizont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603"/>
  <sheetViews>
    <sheetView view="pageBreakPreview" zoomScaleNormal="100" zoomScaleSheetLayoutView="100" topLeftCell="A559" workbookViewId="0">
      <selection activeCell="F407" sqref="F407"/>
    </sheetView>
  </sheetViews>
  <sheetFormatPr defaultColWidth="9" defaultRowHeight="12.75"/>
  <cols>
    <col min="1" max="1" width="5.625" style="183" customWidth="1"/>
    <col min="2" max="2" width="26.875" style="183" customWidth="1"/>
    <col min="3" max="3" width="4.75" style="183" hidden="1" customWidth="1"/>
    <col min="4" max="4" width="7.625" style="353" customWidth="1"/>
    <col min="5" max="5" width="11.375" style="13" customWidth="1"/>
    <col min="6" max="6" width="16.125" style="13" customWidth="1"/>
    <col min="7" max="7" width="9.625" style="291" customWidth="1"/>
    <col min="8" max="8" width="18.375" style="13" customWidth="1"/>
    <col min="9" max="9" width="16.75" style="183" customWidth="1"/>
    <col min="10" max="10" width="10.25" style="10" customWidth="1"/>
    <col min="11" max="16384" width="9" style="10"/>
  </cols>
  <sheetData>
    <row r="1" ht="27" customHeight="1" spans="2:10">
      <c r="B1" s="293" t="s">
        <v>533</v>
      </c>
      <c r="C1" s="293"/>
      <c r="D1" s="354"/>
      <c r="E1" s="293"/>
      <c r="F1" s="293"/>
      <c r="G1" s="294"/>
      <c r="H1" s="293"/>
      <c r="I1" s="293"/>
      <c r="J1" s="310"/>
    </row>
    <row r="2" ht="21" customHeight="1" spans="1:9">
      <c r="A2" s="13" t="str">
        <f>存货清查汇总表!A3</f>
        <v>清查基准日：2018年12月31日</v>
      </c>
      <c r="B2" s="13"/>
      <c r="C2" s="13"/>
      <c r="D2" s="355"/>
      <c r="G2" s="295"/>
      <c r="I2" s="13"/>
    </row>
    <row r="3" ht="20.25" customHeight="1" spans="1:10">
      <c r="A3" s="173" t="str">
        <f>存货—开发产品明细表!A4</f>
        <v>资产占有单位名称：杭州中惠医疗器械有限公司</v>
      </c>
      <c r="B3" s="296"/>
      <c r="C3" s="173"/>
      <c r="D3" s="356"/>
      <c r="E3" s="173"/>
      <c r="F3" s="297"/>
      <c r="G3" s="298"/>
      <c r="H3" s="299"/>
      <c r="I3" s="311" t="s">
        <v>534</v>
      </c>
      <c r="J3" s="312"/>
    </row>
    <row r="4" ht="15" customHeight="1" spans="1:9">
      <c r="A4" s="168" t="s">
        <v>535</v>
      </c>
      <c r="B4" s="31" t="s">
        <v>536</v>
      </c>
      <c r="C4" s="31" t="s">
        <v>537</v>
      </c>
      <c r="D4" s="178" t="s">
        <v>538</v>
      </c>
      <c r="E4" s="31"/>
      <c r="F4" s="31"/>
      <c r="G4" s="301" t="s">
        <v>464</v>
      </c>
      <c r="H4" s="302" t="s">
        <v>539</v>
      </c>
      <c r="I4" s="31" t="s">
        <v>540</v>
      </c>
    </row>
    <row r="5" s="35" customFormat="1" ht="15" customHeight="1" spans="1:9">
      <c r="A5" s="168"/>
      <c r="B5" s="31"/>
      <c r="C5" s="31"/>
      <c r="D5" s="357" t="s">
        <v>541</v>
      </c>
      <c r="E5" s="31" t="s">
        <v>542</v>
      </c>
      <c r="F5" s="31" t="s">
        <v>543</v>
      </c>
      <c r="G5" s="305"/>
      <c r="H5" s="302"/>
      <c r="I5" s="31"/>
    </row>
    <row r="6" ht="18" customHeight="1" spans="1:10">
      <c r="A6" s="588" t="s">
        <v>13</v>
      </c>
      <c r="B6" s="116" t="s">
        <v>544</v>
      </c>
      <c r="C6" s="18"/>
      <c r="D6" s="178">
        <v>1500</v>
      </c>
      <c r="E6" s="306">
        <f>F6/D6</f>
        <v>1.1</v>
      </c>
      <c r="F6" s="307">
        <v>1650</v>
      </c>
      <c r="G6" s="308"/>
      <c r="H6" s="307">
        <f t="shared" ref="H6:H21" si="0">F6+G6</f>
        <v>1650</v>
      </c>
      <c r="I6" s="313"/>
      <c r="J6" s="10" t="s">
        <v>545</v>
      </c>
    </row>
    <row r="7" ht="18" customHeight="1" spans="1:10">
      <c r="A7" s="589" t="s">
        <v>14</v>
      </c>
      <c r="B7" s="116" t="s">
        <v>546</v>
      </c>
      <c r="C7" s="18"/>
      <c r="D7" s="178">
        <v>20</v>
      </c>
      <c r="E7" s="306">
        <f t="shared" ref="E7:E21" si="1">F7/D7</f>
        <v>3300</v>
      </c>
      <c r="F7" s="307">
        <v>66000</v>
      </c>
      <c r="G7" s="308"/>
      <c r="H7" s="307">
        <f t="shared" si="0"/>
        <v>66000</v>
      </c>
      <c r="I7" s="313"/>
      <c r="J7" s="10" t="s">
        <v>547</v>
      </c>
    </row>
    <row r="8" ht="18" customHeight="1" spans="1:10">
      <c r="A8" s="589" t="s">
        <v>15</v>
      </c>
      <c r="B8" s="116" t="s">
        <v>548</v>
      </c>
      <c r="C8" s="18"/>
      <c r="D8" s="178">
        <v>2600</v>
      </c>
      <c r="E8" s="306">
        <f t="shared" si="1"/>
        <v>1.4476</v>
      </c>
      <c r="F8" s="307">
        <v>3763.76</v>
      </c>
      <c r="G8" s="308"/>
      <c r="H8" s="307">
        <f t="shared" si="0"/>
        <v>3763.76</v>
      </c>
      <c r="I8" s="313"/>
      <c r="J8" s="10" t="s">
        <v>549</v>
      </c>
    </row>
    <row r="9" ht="18" customHeight="1" spans="1:10">
      <c r="A9" s="589" t="s">
        <v>37</v>
      </c>
      <c r="B9" s="116" t="s">
        <v>550</v>
      </c>
      <c r="C9" s="18"/>
      <c r="D9" s="178">
        <v>2400</v>
      </c>
      <c r="E9" s="306">
        <f t="shared" si="1"/>
        <v>0.4146</v>
      </c>
      <c r="F9" s="307">
        <v>995.04</v>
      </c>
      <c r="G9" s="308"/>
      <c r="H9" s="307">
        <f t="shared" si="0"/>
        <v>995.04</v>
      </c>
      <c r="I9" s="313"/>
      <c r="J9" s="10" t="s">
        <v>551</v>
      </c>
    </row>
    <row r="10" ht="18" customHeight="1" spans="1:10">
      <c r="A10" s="589" t="s">
        <v>17</v>
      </c>
      <c r="B10" s="116" t="s">
        <v>552</v>
      </c>
      <c r="C10" s="18"/>
      <c r="D10" s="178">
        <v>12</v>
      </c>
      <c r="E10" s="306">
        <f t="shared" si="1"/>
        <v>6.0525</v>
      </c>
      <c r="F10" s="307">
        <v>72.63</v>
      </c>
      <c r="G10" s="308"/>
      <c r="H10" s="307">
        <f t="shared" si="0"/>
        <v>72.63</v>
      </c>
      <c r="I10" s="313"/>
      <c r="J10" s="10" t="s">
        <v>553</v>
      </c>
    </row>
    <row r="11" ht="18" customHeight="1" spans="1:10">
      <c r="A11" s="589" t="s">
        <v>18</v>
      </c>
      <c r="B11" s="116" t="s">
        <v>554</v>
      </c>
      <c r="C11" s="18"/>
      <c r="D11" s="178">
        <v>26</v>
      </c>
      <c r="E11" s="306">
        <f t="shared" si="1"/>
        <v>0.490384615384615</v>
      </c>
      <c r="F11" s="307">
        <v>12.75</v>
      </c>
      <c r="G11" s="308"/>
      <c r="H11" s="307">
        <f t="shared" si="0"/>
        <v>12.75</v>
      </c>
      <c r="I11" s="313"/>
      <c r="J11" s="10" t="s">
        <v>555</v>
      </c>
    </row>
    <row r="12" ht="18" customHeight="1" spans="1:10">
      <c r="A12" s="589" t="s">
        <v>47</v>
      </c>
      <c r="B12" s="116" t="s">
        <v>556</v>
      </c>
      <c r="C12" s="18"/>
      <c r="D12" s="178">
        <v>1</v>
      </c>
      <c r="E12" s="306">
        <f t="shared" si="1"/>
        <v>0.08</v>
      </c>
      <c r="F12" s="307">
        <v>0.08</v>
      </c>
      <c r="G12" s="308"/>
      <c r="H12" s="307">
        <f t="shared" si="0"/>
        <v>0.08</v>
      </c>
      <c r="I12" s="313"/>
      <c r="J12" s="10" t="s">
        <v>557</v>
      </c>
    </row>
    <row r="13" ht="18" customHeight="1" spans="1:10">
      <c r="A13" s="589" t="s">
        <v>20</v>
      </c>
      <c r="B13" s="116" t="s">
        <v>558</v>
      </c>
      <c r="C13" s="18"/>
      <c r="D13" s="178">
        <v>7</v>
      </c>
      <c r="E13" s="306">
        <f t="shared" si="1"/>
        <v>71.5514285714286</v>
      </c>
      <c r="F13" s="307">
        <v>500.86</v>
      </c>
      <c r="G13" s="308"/>
      <c r="H13" s="307">
        <f t="shared" si="0"/>
        <v>500.86</v>
      </c>
      <c r="I13" s="313"/>
      <c r="J13" s="10" t="s">
        <v>559</v>
      </c>
    </row>
    <row r="14" ht="18" customHeight="1" spans="1:10">
      <c r="A14" s="589" t="s">
        <v>21</v>
      </c>
      <c r="B14" s="116" t="s">
        <v>560</v>
      </c>
      <c r="C14" s="18"/>
      <c r="D14" s="178">
        <v>3</v>
      </c>
      <c r="E14" s="306">
        <f t="shared" si="1"/>
        <v>14.6066666666667</v>
      </c>
      <c r="F14" s="307">
        <v>43.82</v>
      </c>
      <c r="G14" s="308"/>
      <c r="H14" s="307">
        <f t="shared" si="0"/>
        <v>43.82</v>
      </c>
      <c r="I14" s="313"/>
      <c r="J14" s="10" t="s">
        <v>561</v>
      </c>
    </row>
    <row r="15" ht="18" customHeight="1" spans="1:10">
      <c r="A15" s="589" t="s">
        <v>22</v>
      </c>
      <c r="B15" s="116" t="s">
        <v>562</v>
      </c>
      <c r="C15" s="18"/>
      <c r="D15" s="178">
        <v>114</v>
      </c>
      <c r="E15" s="306">
        <f t="shared" si="1"/>
        <v>14.5630701754386</v>
      </c>
      <c r="F15" s="307">
        <v>1660.19</v>
      </c>
      <c r="G15" s="308"/>
      <c r="H15" s="307">
        <f t="shared" si="0"/>
        <v>1660.19</v>
      </c>
      <c r="I15" s="313"/>
      <c r="J15" s="10" t="s">
        <v>563</v>
      </c>
    </row>
    <row r="16" ht="18" customHeight="1" spans="1:10">
      <c r="A16" s="589" t="s">
        <v>60</v>
      </c>
      <c r="B16" s="116" t="s">
        <v>564</v>
      </c>
      <c r="C16" s="18"/>
      <c r="D16" s="178">
        <v>41</v>
      </c>
      <c r="E16" s="306">
        <f t="shared" si="1"/>
        <v>25.2</v>
      </c>
      <c r="F16" s="307">
        <v>1033.2</v>
      </c>
      <c r="G16" s="308"/>
      <c r="H16" s="307">
        <f t="shared" si="0"/>
        <v>1033.2</v>
      </c>
      <c r="I16" s="313"/>
      <c r="J16" s="10" t="s">
        <v>565</v>
      </c>
    </row>
    <row r="17" ht="20.1" customHeight="1" spans="1:10">
      <c r="A17" s="589" t="s">
        <v>24</v>
      </c>
      <c r="B17" s="116" t="s">
        <v>566</v>
      </c>
      <c r="C17" s="18"/>
      <c r="D17" s="178">
        <v>9</v>
      </c>
      <c r="E17" s="306">
        <f t="shared" si="1"/>
        <v>25.4444444444444</v>
      </c>
      <c r="F17" s="307">
        <v>229</v>
      </c>
      <c r="G17" s="308"/>
      <c r="H17" s="307">
        <f t="shared" si="0"/>
        <v>229</v>
      </c>
      <c r="I17" s="313"/>
      <c r="J17" s="10" t="s">
        <v>567</v>
      </c>
    </row>
    <row r="18" ht="20.1" customHeight="1" spans="1:10">
      <c r="A18" s="589" t="s">
        <v>25</v>
      </c>
      <c r="B18" s="116" t="s">
        <v>568</v>
      </c>
      <c r="C18" s="18"/>
      <c r="D18" s="178">
        <v>9</v>
      </c>
      <c r="E18" s="306">
        <f t="shared" si="1"/>
        <v>435.243333333333</v>
      </c>
      <c r="F18" s="307">
        <v>3917.19</v>
      </c>
      <c r="G18" s="308"/>
      <c r="H18" s="307">
        <f t="shared" si="0"/>
        <v>3917.19</v>
      </c>
      <c r="I18" s="313"/>
      <c r="J18" s="10" t="s">
        <v>569</v>
      </c>
    </row>
    <row r="19" ht="20.1" customHeight="1" spans="1:10">
      <c r="A19" s="589" t="s">
        <v>70</v>
      </c>
      <c r="B19" s="116" t="s">
        <v>568</v>
      </c>
      <c r="C19" s="18"/>
      <c r="D19" s="178">
        <v>10</v>
      </c>
      <c r="E19" s="306">
        <f t="shared" si="1"/>
        <v>435.244</v>
      </c>
      <c r="F19" s="307">
        <v>4352.44</v>
      </c>
      <c r="G19" s="308"/>
      <c r="H19" s="307">
        <f t="shared" si="0"/>
        <v>4352.44</v>
      </c>
      <c r="I19" s="313"/>
      <c r="J19" s="10" t="s">
        <v>570</v>
      </c>
    </row>
    <row r="20" ht="20.1" customHeight="1" spans="1:10">
      <c r="A20" s="589" t="s">
        <v>73</v>
      </c>
      <c r="B20" s="116" t="s">
        <v>571</v>
      </c>
      <c r="C20" s="18"/>
      <c r="D20" s="178">
        <v>17</v>
      </c>
      <c r="E20" s="306">
        <f t="shared" si="1"/>
        <v>87.9311764705882</v>
      </c>
      <c r="F20" s="307">
        <v>1494.83</v>
      </c>
      <c r="G20" s="308"/>
      <c r="H20" s="307">
        <f t="shared" si="0"/>
        <v>1494.83</v>
      </c>
      <c r="I20" s="313"/>
      <c r="J20" s="10" t="s">
        <v>572</v>
      </c>
    </row>
    <row r="21" ht="20.1" customHeight="1" spans="1:9">
      <c r="A21" s="589" t="s">
        <v>77</v>
      </c>
      <c r="B21" s="116" t="s">
        <v>573</v>
      </c>
      <c r="C21" s="18"/>
      <c r="D21" s="178">
        <v>43</v>
      </c>
      <c r="E21" s="306">
        <f t="shared" si="1"/>
        <v>1.6</v>
      </c>
      <c r="F21" s="307">
        <v>68.8</v>
      </c>
      <c r="G21" s="308"/>
      <c r="H21" s="307">
        <f t="shared" ref="H21:H84" si="2">F21+G21</f>
        <v>68.8</v>
      </c>
      <c r="I21" s="313"/>
    </row>
    <row r="22" ht="20.1" customHeight="1" spans="1:9">
      <c r="A22" s="589" t="s">
        <v>81</v>
      </c>
      <c r="B22" s="116" t="s">
        <v>574</v>
      </c>
      <c r="C22" s="18"/>
      <c r="D22" s="178">
        <v>251</v>
      </c>
      <c r="E22" s="306">
        <f t="shared" ref="E22:E85" si="3">F22/D22</f>
        <v>7.75860557768924</v>
      </c>
      <c r="F22" s="307">
        <v>1947.41</v>
      </c>
      <c r="G22" s="308"/>
      <c r="H22" s="307">
        <f t="shared" si="2"/>
        <v>1947.41</v>
      </c>
      <c r="I22" s="313"/>
    </row>
    <row r="23" ht="20.1" customHeight="1" spans="1:9">
      <c r="A23" s="589" t="s">
        <v>85</v>
      </c>
      <c r="B23" s="116" t="s">
        <v>575</v>
      </c>
      <c r="C23" s="18"/>
      <c r="D23" s="178">
        <v>2</v>
      </c>
      <c r="E23" s="306">
        <f t="shared" si="3"/>
        <v>205.17</v>
      </c>
      <c r="F23" s="307">
        <v>410.34</v>
      </c>
      <c r="G23" s="308"/>
      <c r="H23" s="307">
        <f t="shared" si="2"/>
        <v>410.34</v>
      </c>
      <c r="I23" s="313"/>
    </row>
    <row r="24" ht="20.1" customHeight="1" spans="1:9">
      <c r="A24" s="589" t="s">
        <v>89</v>
      </c>
      <c r="B24" s="116" t="s">
        <v>576</v>
      </c>
      <c r="C24" s="18"/>
      <c r="D24" s="178">
        <v>254</v>
      </c>
      <c r="E24" s="306">
        <f t="shared" si="3"/>
        <v>3</v>
      </c>
      <c r="F24" s="307">
        <v>762</v>
      </c>
      <c r="G24" s="308"/>
      <c r="H24" s="307">
        <f t="shared" si="2"/>
        <v>762</v>
      </c>
      <c r="I24" s="313"/>
    </row>
    <row r="25" ht="20.1" customHeight="1" spans="1:9">
      <c r="A25" s="589" t="s">
        <v>93</v>
      </c>
      <c r="B25" s="116" t="s">
        <v>577</v>
      </c>
      <c r="C25" s="18"/>
      <c r="D25" s="178">
        <v>226</v>
      </c>
      <c r="E25" s="306">
        <f t="shared" si="3"/>
        <v>5.1</v>
      </c>
      <c r="F25" s="307">
        <v>1152.6</v>
      </c>
      <c r="G25" s="308"/>
      <c r="H25" s="307">
        <f t="shared" si="2"/>
        <v>1152.6</v>
      </c>
      <c r="I25" s="313"/>
    </row>
    <row r="26" ht="20.1" customHeight="1" spans="1:9">
      <c r="A26" s="589" t="s">
        <v>97</v>
      </c>
      <c r="B26" s="116" t="s">
        <v>578</v>
      </c>
      <c r="C26" s="18"/>
      <c r="D26" s="178">
        <v>257</v>
      </c>
      <c r="E26" s="306">
        <f t="shared" si="3"/>
        <v>0.862062256809339</v>
      </c>
      <c r="F26" s="307">
        <v>221.55</v>
      </c>
      <c r="G26" s="308"/>
      <c r="H26" s="307">
        <f t="shared" si="2"/>
        <v>221.55</v>
      </c>
      <c r="I26" s="313"/>
    </row>
    <row r="27" ht="20.1" customHeight="1" spans="1:9">
      <c r="A27" s="589" t="s">
        <v>100</v>
      </c>
      <c r="B27" s="116" t="s">
        <v>579</v>
      </c>
      <c r="C27" s="18"/>
      <c r="D27" s="178">
        <v>4832</v>
      </c>
      <c r="E27" s="306">
        <f t="shared" si="3"/>
        <v>2.3275869205298</v>
      </c>
      <c r="F27" s="307">
        <v>11246.9</v>
      </c>
      <c r="G27" s="308"/>
      <c r="H27" s="307">
        <f t="shared" si="2"/>
        <v>11246.9</v>
      </c>
      <c r="I27" s="313"/>
    </row>
    <row r="28" ht="20.1" customHeight="1" spans="1:9">
      <c r="A28" s="589" t="s">
        <v>104</v>
      </c>
      <c r="B28" s="116" t="s">
        <v>580</v>
      </c>
      <c r="C28" s="18"/>
      <c r="D28" s="178">
        <v>720</v>
      </c>
      <c r="E28" s="306">
        <f t="shared" si="3"/>
        <v>5</v>
      </c>
      <c r="F28" s="307">
        <v>3600</v>
      </c>
      <c r="G28" s="308"/>
      <c r="H28" s="307">
        <f t="shared" si="2"/>
        <v>3600</v>
      </c>
      <c r="I28" s="313"/>
    </row>
    <row r="29" ht="20.1" customHeight="1" spans="1:9">
      <c r="A29" s="589" t="s">
        <v>107</v>
      </c>
      <c r="B29" s="116" t="s">
        <v>581</v>
      </c>
      <c r="C29" s="18"/>
      <c r="D29" s="178">
        <v>4846</v>
      </c>
      <c r="E29" s="306">
        <f t="shared" si="3"/>
        <v>0.5</v>
      </c>
      <c r="F29" s="307">
        <v>2423</v>
      </c>
      <c r="G29" s="308"/>
      <c r="H29" s="307">
        <f t="shared" si="2"/>
        <v>2423</v>
      </c>
      <c r="I29" s="313"/>
    </row>
    <row r="30" ht="20.1" customHeight="1" spans="1:9">
      <c r="A30" s="589" t="s">
        <v>110</v>
      </c>
      <c r="B30" s="116" t="s">
        <v>582</v>
      </c>
      <c r="C30" s="18"/>
      <c r="D30" s="178">
        <v>33</v>
      </c>
      <c r="E30" s="306">
        <f t="shared" si="3"/>
        <v>13.6751515151515</v>
      </c>
      <c r="F30" s="307">
        <v>451.28</v>
      </c>
      <c r="G30" s="308"/>
      <c r="H30" s="307">
        <f t="shared" si="2"/>
        <v>451.28</v>
      </c>
      <c r="I30" s="313"/>
    </row>
    <row r="31" ht="20.1" customHeight="1" spans="1:9">
      <c r="A31" s="589" t="s">
        <v>113</v>
      </c>
      <c r="B31" s="116" t="s">
        <v>583</v>
      </c>
      <c r="C31" s="18"/>
      <c r="D31" s="178">
        <v>124</v>
      </c>
      <c r="E31" s="306">
        <f t="shared" si="3"/>
        <v>8.61983870967742</v>
      </c>
      <c r="F31" s="307">
        <v>1068.86</v>
      </c>
      <c r="G31" s="308"/>
      <c r="H31" s="307">
        <f t="shared" si="2"/>
        <v>1068.86</v>
      </c>
      <c r="I31" s="313"/>
    </row>
    <row r="32" ht="20.1" customHeight="1" spans="1:9">
      <c r="A32" s="589" t="s">
        <v>115</v>
      </c>
      <c r="B32" s="116" t="s">
        <v>584</v>
      </c>
      <c r="C32" s="18"/>
      <c r="D32" s="178">
        <v>18</v>
      </c>
      <c r="E32" s="306">
        <f t="shared" si="3"/>
        <v>35</v>
      </c>
      <c r="F32" s="307">
        <v>630</v>
      </c>
      <c r="G32" s="308"/>
      <c r="H32" s="307">
        <f t="shared" si="2"/>
        <v>630</v>
      </c>
      <c r="I32" s="313"/>
    </row>
    <row r="33" ht="20.1" customHeight="1" spans="1:9">
      <c r="A33" s="589" t="s">
        <v>119</v>
      </c>
      <c r="B33" s="116" t="s">
        <v>585</v>
      </c>
      <c r="C33" s="18"/>
      <c r="D33" s="178">
        <v>36</v>
      </c>
      <c r="E33" s="306">
        <f t="shared" si="3"/>
        <v>30</v>
      </c>
      <c r="F33" s="307">
        <v>1080</v>
      </c>
      <c r="G33" s="308"/>
      <c r="H33" s="307">
        <f t="shared" si="2"/>
        <v>1080</v>
      </c>
      <c r="I33" s="313"/>
    </row>
    <row r="34" ht="20.1" customHeight="1" spans="1:9">
      <c r="A34" s="589" t="s">
        <v>29</v>
      </c>
      <c r="B34" s="116" t="s">
        <v>586</v>
      </c>
      <c r="C34" s="18"/>
      <c r="D34" s="178">
        <v>22</v>
      </c>
      <c r="E34" s="306">
        <f t="shared" si="3"/>
        <v>20</v>
      </c>
      <c r="F34" s="307">
        <v>440</v>
      </c>
      <c r="G34" s="308"/>
      <c r="H34" s="307">
        <f t="shared" si="2"/>
        <v>440</v>
      </c>
      <c r="I34" s="313"/>
    </row>
    <row r="35" ht="20.1" customHeight="1" spans="1:9">
      <c r="A35" s="589" t="s">
        <v>32</v>
      </c>
      <c r="B35" s="116" t="s">
        <v>587</v>
      </c>
      <c r="C35" s="18"/>
      <c r="D35" s="178">
        <v>1010</v>
      </c>
      <c r="E35" s="306">
        <f t="shared" si="3"/>
        <v>1.37930693069307</v>
      </c>
      <c r="F35" s="307">
        <v>1393.1</v>
      </c>
      <c r="G35" s="308"/>
      <c r="H35" s="307">
        <f t="shared" si="2"/>
        <v>1393.1</v>
      </c>
      <c r="I35" s="313"/>
    </row>
    <row r="36" ht="20.1" customHeight="1" spans="1:9">
      <c r="A36" s="589" t="s">
        <v>35</v>
      </c>
      <c r="B36" s="116" t="s">
        <v>588</v>
      </c>
      <c r="C36" s="18"/>
      <c r="D36" s="178">
        <v>98</v>
      </c>
      <c r="E36" s="306">
        <f t="shared" si="3"/>
        <v>37.9310204081633</v>
      </c>
      <c r="F36" s="307">
        <v>3717.24</v>
      </c>
      <c r="G36" s="308"/>
      <c r="H36" s="307">
        <f t="shared" si="2"/>
        <v>3717.24</v>
      </c>
      <c r="I36" s="313"/>
    </row>
    <row r="37" ht="20.1" customHeight="1" spans="1:9">
      <c r="A37" s="589" t="s">
        <v>39</v>
      </c>
      <c r="B37" s="116" t="s">
        <v>589</v>
      </c>
      <c r="C37" s="18"/>
      <c r="D37" s="178">
        <v>42</v>
      </c>
      <c r="E37" s="306">
        <f t="shared" si="3"/>
        <v>9.01</v>
      </c>
      <c r="F37" s="307">
        <v>378.42</v>
      </c>
      <c r="G37" s="308"/>
      <c r="H37" s="307">
        <f t="shared" si="2"/>
        <v>378.42</v>
      </c>
      <c r="I37" s="313"/>
    </row>
    <row r="38" ht="20.1" customHeight="1" spans="1:9">
      <c r="A38" s="589" t="s">
        <v>42</v>
      </c>
      <c r="B38" s="116" t="s">
        <v>590</v>
      </c>
      <c r="C38" s="18"/>
      <c r="D38" s="178">
        <v>100</v>
      </c>
      <c r="E38" s="306">
        <f t="shared" si="3"/>
        <v>39.5</v>
      </c>
      <c r="F38" s="307">
        <v>3950</v>
      </c>
      <c r="G38" s="308"/>
      <c r="H38" s="307">
        <f t="shared" si="2"/>
        <v>3950</v>
      </c>
      <c r="I38" s="313"/>
    </row>
    <row r="39" ht="20.1" customHeight="1" spans="1:9">
      <c r="A39" s="589" t="s">
        <v>45</v>
      </c>
      <c r="B39" s="116" t="s">
        <v>591</v>
      </c>
      <c r="C39" s="18"/>
      <c r="D39" s="178">
        <v>177</v>
      </c>
      <c r="E39" s="306">
        <f t="shared" si="3"/>
        <v>14.5631073446328</v>
      </c>
      <c r="F39" s="307">
        <v>2577.67</v>
      </c>
      <c r="G39" s="308"/>
      <c r="H39" s="307">
        <f t="shared" si="2"/>
        <v>2577.67</v>
      </c>
      <c r="I39" s="313"/>
    </row>
    <row r="40" ht="20.1" customHeight="1" spans="1:9">
      <c r="A40" s="589" t="s">
        <v>49</v>
      </c>
      <c r="B40" s="116" t="s">
        <v>592</v>
      </c>
      <c r="C40" s="18"/>
      <c r="D40" s="178">
        <v>11</v>
      </c>
      <c r="E40" s="306">
        <f t="shared" si="3"/>
        <v>88.7927272727273</v>
      </c>
      <c r="F40" s="307">
        <v>976.72</v>
      </c>
      <c r="G40" s="308"/>
      <c r="H40" s="307">
        <f t="shared" si="2"/>
        <v>976.72</v>
      </c>
      <c r="I40" s="313"/>
    </row>
    <row r="41" ht="20.1" customHeight="1" spans="1:9">
      <c r="A41" s="589" t="s">
        <v>52</v>
      </c>
      <c r="B41" s="116" t="s">
        <v>593</v>
      </c>
      <c r="C41" s="18"/>
      <c r="D41" s="178">
        <v>2</v>
      </c>
      <c r="E41" s="306">
        <f t="shared" si="3"/>
        <v>8.135</v>
      </c>
      <c r="F41" s="307">
        <v>16.27</v>
      </c>
      <c r="G41" s="308"/>
      <c r="H41" s="307">
        <f t="shared" si="2"/>
        <v>16.27</v>
      </c>
      <c r="I41" s="313"/>
    </row>
    <row r="42" ht="20.1" customHeight="1" spans="1:9">
      <c r="A42" s="589" t="s">
        <v>55</v>
      </c>
      <c r="B42" s="116" t="s">
        <v>594</v>
      </c>
      <c r="C42" s="18"/>
      <c r="D42" s="178">
        <v>498</v>
      </c>
      <c r="E42" s="306">
        <f t="shared" si="3"/>
        <v>0.170943775100402</v>
      </c>
      <c r="F42" s="307">
        <v>85.13</v>
      </c>
      <c r="G42" s="308"/>
      <c r="H42" s="307">
        <f t="shared" si="2"/>
        <v>85.13</v>
      </c>
      <c r="I42" s="313"/>
    </row>
    <row r="43" ht="20.1" customHeight="1" spans="1:9">
      <c r="A43" s="589" t="s">
        <v>58</v>
      </c>
      <c r="B43" s="116" t="s">
        <v>595</v>
      </c>
      <c r="C43" s="18"/>
      <c r="D43" s="178">
        <v>21</v>
      </c>
      <c r="E43" s="306">
        <f t="shared" si="3"/>
        <v>15.5171428571429</v>
      </c>
      <c r="F43" s="307">
        <v>325.86</v>
      </c>
      <c r="G43" s="308"/>
      <c r="H43" s="307">
        <f t="shared" si="2"/>
        <v>325.86</v>
      </c>
      <c r="I43" s="313"/>
    </row>
    <row r="44" ht="20.1" customHeight="1" spans="1:9">
      <c r="A44" s="589" t="s">
        <v>62</v>
      </c>
      <c r="B44" s="116" t="s">
        <v>596</v>
      </c>
      <c r="C44" s="18"/>
      <c r="D44" s="178">
        <v>2319</v>
      </c>
      <c r="E44" s="306">
        <f t="shared" si="3"/>
        <v>0.275774040534713</v>
      </c>
      <c r="F44" s="307">
        <v>639.52</v>
      </c>
      <c r="G44" s="308"/>
      <c r="H44" s="307">
        <f t="shared" si="2"/>
        <v>639.52</v>
      </c>
      <c r="I44" s="313"/>
    </row>
    <row r="45" ht="20.1" customHeight="1" spans="1:9">
      <c r="A45" s="589" t="s">
        <v>65</v>
      </c>
      <c r="B45" s="116" t="s">
        <v>597</v>
      </c>
      <c r="C45" s="18"/>
      <c r="D45" s="178">
        <v>975</v>
      </c>
      <c r="E45" s="306">
        <f t="shared" si="3"/>
        <v>2.16362051282051</v>
      </c>
      <c r="F45" s="307">
        <v>2109.53</v>
      </c>
      <c r="G45" s="308"/>
      <c r="H45" s="307">
        <f t="shared" si="2"/>
        <v>2109.53</v>
      </c>
      <c r="I45" s="313"/>
    </row>
    <row r="46" ht="20.1" customHeight="1" spans="1:9">
      <c r="A46" s="589" t="s">
        <v>68</v>
      </c>
      <c r="B46" s="116" t="s">
        <v>598</v>
      </c>
      <c r="C46" s="18"/>
      <c r="D46" s="178">
        <v>109</v>
      </c>
      <c r="E46" s="306">
        <f t="shared" si="3"/>
        <v>5.5</v>
      </c>
      <c r="F46" s="307">
        <v>599.5</v>
      </c>
      <c r="G46" s="308"/>
      <c r="H46" s="307">
        <f t="shared" si="2"/>
        <v>599.5</v>
      </c>
      <c r="I46" s="313"/>
    </row>
    <row r="47" ht="20.1" customHeight="1" spans="1:9">
      <c r="A47" s="589" t="s">
        <v>71</v>
      </c>
      <c r="B47" s="116" t="s">
        <v>599</v>
      </c>
      <c r="C47" s="18"/>
      <c r="D47" s="178">
        <v>161</v>
      </c>
      <c r="E47" s="306">
        <f t="shared" si="3"/>
        <v>13.5560248447205</v>
      </c>
      <c r="F47" s="307">
        <v>2182.52</v>
      </c>
      <c r="G47" s="308"/>
      <c r="H47" s="307">
        <f t="shared" si="2"/>
        <v>2182.52</v>
      </c>
      <c r="I47" s="313"/>
    </row>
    <row r="48" ht="20.1" customHeight="1" spans="1:9">
      <c r="A48" s="589" t="s">
        <v>75</v>
      </c>
      <c r="B48" s="116" t="s">
        <v>600</v>
      </c>
      <c r="C48" s="18"/>
      <c r="D48" s="178">
        <v>2642</v>
      </c>
      <c r="E48" s="306">
        <f t="shared" si="3"/>
        <v>0.560344436033308</v>
      </c>
      <c r="F48" s="307">
        <v>1480.43</v>
      </c>
      <c r="G48" s="308"/>
      <c r="H48" s="307">
        <f t="shared" si="2"/>
        <v>1480.43</v>
      </c>
      <c r="I48" s="313"/>
    </row>
    <row r="49" ht="20.1" customHeight="1" spans="1:9">
      <c r="A49" s="589" t="s">
        <v>79</v>
      </c>
      <c r="B49" s="116" t="s">
        <v>601</v>
      </c>
      <c r="C49" s="18"/>
      <c r="D49" s="178">
        <v>350</v>
      </c>
      <c r="E49" s="306">
        <f t="shared" si="3"/>
        <v>1.5998</v>
      </c>
      <c r="F49" s="307">
        <v>559.93</v>
      </c>
      <c r="G49" s="308"/>
      <c r="H49" s="307">
        <f t="shared" si="2"/>
        <v>559.93</v>
      </c>
      <c r="I49" s="313"/>
    </row>
    <row r="50" ht="20.1" customHeight="1" spans="1:9">
      <c r="A50" s="589" t="s">
        <v>83</v>
      </c>
      <c r="B50" s="116" t="s">
        <v>602</v>
      </c>
      <c r="C50" s="18"/>
      <c r="D50" s="178">
        <v>31</v>
      </c>
      <c r="E50" s="306">
        <f t="shared" si="3"/>
        <v>4.70193548387097</v>
      </c>
      <c r="F50" s="307">
        <v>145.76</v>
      </c>
      <c r="G50" s="308"/>
      <c r="H50" s="307">
        <f t="shared" si="2"/>
        <v>145.76</v>
      </c>
      <c r="I50" s="313"/>
    </row>
    <row r="51" ht="20.1" customHeight="1" spans="1:9">
      <c r="A51" s="589" t="s">
        <v>87</v>
      </c>
      <c r="B51" s="116" t="s">
        <v>603</v>
      </c>
      <c r="C51" s="18"/>
      <c r="D51" s="178">
        <v>328</v>
      </c>
      <c r="E51" s="306">
        <f t="shared" si="3"/>
        <v>16.8018902439024</v>
      </c>
      <c r="F51" s="307">
        <v>5511.02</v>
      </c>
      <c r="G51" s="308"/>
      <c r="H51" s="307">
        <f t="shared" si="2"/>
        <v>5511.02</v>
      </c>
      <c r="I51" s="313"/>
    </row>
    <row r="52" ht="20.1" customHeight="1" spans="1:9">
      <c r="A52" s="589" t="s">
        <v>91</v>
      </c>
      <c r="B52" s="116" t="s">
        <v>604</v>
      </c>
      <c r="C52" s="18"/>
      <c r="D52" s="178">
        <v>1</v>
      </c>
      <c r="E52" s="306">
        <f t="shared" si="3"/>
        <v>7.56</v>
      </c>
      <c r="F52" s="307">
        <v>7.56</v>
      </c>
      <c r="G52" s="308"/>
      <c r="H52" s="307">
        <f t="shared" si="2"/>
        <v>7.56</v>
      </c>
      <c r="I52" s="313"/>
    </row>
    <row r="53" ht="20.1" customHeight="1" spans="1:9">
      <c r="A53" s="589" t="s">
        <v>95</v>
      </c>
      <c r="B53" s="116" t="s">
        <v>605</v>
      </c>
      <c r="C53" s="18"/>
      <c r="D53" s="178">
        <v>26</v>
      </c>
      <c r="E53" s="306">
        <f t="shared" si="3"/>
        <v>4.28115384615385</v>
      </c>
      <c r="F53" s="307">
        <v>111.31</v>
      </c>
      <c r="G53" s="308"/>
      <c r="H53" s="307">
        <f t="shared" si="2"/>
        <v>111.31</v>
      </c>
      <c r="I53" s="313"/>
    </row>
    <row r="54" ht="20.1" customHeight="1" spans="1:9">
      <c r="A54" s="589" t="s">
        <v>99</v>
      </c>
      <c r="B54" s="116" t="s">
        <v>606</v>
      </c>
      <c r="C54" s="18"/>
      <c r="D54" s="178">
        <v>48</v>
      </c>
      <c r="E54" s="306">
        <f t="shared" si="3"/>
        <v>3.06833333333333</v>
      </c>
      <c r="F54" s="307">
        <v>147.28</v>
      </c>
      <c r="G54" s="308"/>
      <c r="H54" s="307">
        <f t="shared" si="2"/>
        <v>147.28</v>
      </c>
      <c r="I54" s="313"/>
    </row>
    <row r="55" ht="20.1" customHeight="1" spans="1:9">
      <c r="A55" s="589" t="s">
        <v>102</v>
      </c>
      <c r="B55" s="116" t="s">
        <v>607</v>
      </c>
      <c r="C55" s="18"/>
      <c r="D55" s="178">
        <v>6210</v>
      </c>
      <c r="E55" s="306">
        <f t="shared" si="3"/>
        <v>0.34482769726248</v>
      </c>
      <c r="F55" s="307">
        <v>2141.38</v>
      </c>
      <c r="G55" s="308"/>
      <c r="H55" s="307">
        <f t="shared" si="2"/>
        <v>2141.38</v>
      </c>
      <c r="I55" s="313"/>
    </row>
    <row r="56" ht="20.1" customHeight="1" spans="1:9">
      <c r="A56" s="589" t="s">
        <v>106</v>
      </c>
      <c r="B56" s="116" t="s">
        <v>608</v>
      </c>
      <c r="C56" s="18"/>
      <c r="D56" s="178">
        <v>37</v>
      </c>
      <c r="E56" s="306">
        <f t="shared" si="3"/>
        <v>13.9767567567568</v>
      </c>
      <c r="F56" s="307">
        <v>517.14</v>
      </c>
      <c r="G56" s="308"/>
      <c r="H56" s="307">
        <f t="shared" si="2"/>
        <v>517.14</v>
      </c>
      <c r="I56" s="313"/>
    </row>
    <row r="57" ht="20.1" customHeight="1" spans="1:9">
      <c r="A57" s="589" t="s">
        <v>108</v>
      </c>
      <c r="B57" s="116" t="s">
        <v>609</v>
      </c>
      <c r="C57" s="18"/>
      <c r="D57" s="178">
        <v>89</v>
      </c>
      <c r="E57" s="306">
        <f t="shared" si="3"/>
        <v>15.7547191011236</v>
      </c>
      <c r="F57" s="307">
        <v>1402.17</v>
      </c>
      <c r="G57" s="308"/>
      <c r="H57" s="307">
        <f t="shared" si="2"/>
        <v>1402.17</v>
      </c>
      <c r="I57" s="313"/>
    </row>
    <row r="58" ht="20.1" customHeight="1" spans="1:9">
      <c r="A58" s="589" t="s">
        <v>112</v>
      </c>
      <c r="B58" s="116" t="s">
        <v>610</v>
      </c>
      <c r="C58" s="18"/>
      <c r="D58" s="178">
        <v>30</v>
      </c>
      <c r="E58" s="306">
        <f t="shared" si="3"/>
        <v>8.5</v>
      </c>
      <c r="F58" s="307">
        <v>255</v>
      </c>
      <c r="G58" s="308"/>
      <c r="H58" s="307">
        <f t="shared" si="2"/>
        <v>255</v>
      </c>
      <c r="I58" s="313"/>
    </row>
    <row r="59" ht="20.1" customHeight="1" spans="1:9">
      <c r="A59" s="589" t="s">
        <v>114</v>
      </c>
      <c r="B59" s="116" t="s">
        <v>611</v>
      </c>
      <c r="C59" s="18"/>
      <c r="D59" s="178">
        <v>14</v>
      </c>
      <c r="E59" s="306">
        <f t="shared" si="3"/>
        <v>39.9478571428571</v>
      </c>
      <c r="F59" s="307">
        <v>559.27</v>
      </c>
      <c r="G59" s="308"/>
      <c r="H59" s="307">
        <f t="shared" si="2"/>
        <v>559.27</v>
      </c>
      <c r="I59" s="313"/>
    </row>
    <row r="60" ht="20.1" customHeight="1" spans="1:9">
      <c r="A60" s="589" t="s">
        <v>117</v>
      </c>
      <c r="B60" s="116" t="s">
        <v>612</v>
      </c>
      <c r="C60" s="18"/>
      <c r="D60" s="178">
        <v>884</v>
      </c>
      <c r="E60" s="306">
        <f t="shared" si="3"/>
        <v>5.17240950226244</v>
      </c>
      <c r="F60" s="307">
        <v>4572.41</v>
      </c>
      <c r="G60" s="308"/>
      <c r="H60" s="307">
        <f t="shared" si="2"/>
        <v>4572.41</v>
      </c>
      <c r="I60" s="313"/>
    </row>
    <row r="61" ht="20.1" customHeight="1" spans="1:9">
      <c r="A61" s="589" t="s">
        <v>121</v>
      </c>
      <c r="B61" s="116" t="s">
        <v>613</v>
      </c>
      <c r="C61" s="18"/>
      <c r="D61" s="178">
        <v>369</v>
      </c>
      <c r="E61" s="306">
        <f t="shared" si="3"/>
        <v>1.73552845528455</v>
      </c>
      <c r="F61" s="307">
        <v>640.41</v>
      </c>
      <c r="G61" s="308"/>
      <c r="H61" s="307">
        <f t="shared" si="2"/>
        <v>640.41</v>
      </c>
      <c r="I61" s="313"/>
    </row>
    <row r="62" ht="20.1" customHeight="1" spans="1:9">
      <c r="A62" s="589" t="s">
        <v>229</v>
      </c>
      <c r="B62" s="116" t="s">
        <v>614</v>
      </c>
      <c r="C62" s="18"/>
      <c r="D62" s="178">
        <v>567</v>
      </c>
      <c r="E62" s="306">
        <f t="shared" si="3"/>
        <v>1.55172839506173</v>
      </c>
      <c r="F62" s="307">
        <v>879.83</v>
      </c>
      <c r="G62" s="308"/>
      <c r="H62" s="307">
        <f t="shared" si="2"/>
        <v>879.83</v>
      </c>
      <c r="I62" s="313"/>
    </row>
    <row r="63" ht="20.1" customHeight="1" spans="1:9">
      <c r="A63" s="589" t="s">
        <v>232</v>
      </c>
      <c r="B63" s="116" t="s">
        <v>615</v>
      </c>
      <c r="C63" s="18"/>
      <c r="D63" s="178">
        <v>637</v>
      </c>
      <c r="E63" s="306">
        <f t="shared" si="3"/>
        <v>3.70681318681319</v>
      </c>
      <c r="F63" s="307">
        <v>2361.24</v>
      </c>
      <c r="G63" s="308"/>
      <c r="H63" s="307">
        <f t="shared" si="2"/>
        <v>2361.24</v>
      </c>
      <c r="I63" s="313"/>
    </row>
    <row r="64" ht="20.1" customHeight="1" spans="1:9">
      <c r="A64" s="589" t="s">
        <v>234</v>
      </c>
      <c r="B64" s="116" t="s">
        <v>616</v>
      </c>
      <c r="C64" s="18"/>
      <c r="D64" s="178">
        <v>176</v>
      </c>
      <c r="E64" s="306">
        <f t="shared" si="3"/>
        <v>18.1034659090909</v>
      </c>
      <c r="F64" s="307">
        <v>3186.21</v>
      </c>
      <c r="G64" s="308"/>
      <c r="H64" s="307">
        <f t="shared" si="2"/>
        <v>3186.21</v>
      </c>
      <c r="I64" s="313"/>
    </row>
    <row r="65" ht="20.1" customHeight="1" spans="1:9">
      <c r="A65" s="589" t="s">
        <v>236</v>
      </c>
      <c r="B65" s="116" t="s">
        <v>617</v>
      </c>
      <c r="C65" s="18"/>
      <c r="D65" s="178">
        <v>124</v>
      </c>
      <c r="E65" s="306">
        <f t="shared" si="3"/>
        <v>24.1379032258065</v>
      </c>
      <c r="F65" s="307">
        <v>2993.1</v>
      </c>
      <c r="G65" s="308"/>
      <c r="H65" s="307">
        <f t="shared" si="2"/>
        <v>2993.1</v>
      </c>
      <c r="I65" s="313"/>
    </row>
    <row r="66" ht="20.1" customHeight="1" spans="1:9">
      <c r="A66" s="589" t="s">
        <v>238</v>
      </c>
      <c r="B66" s="116" t="s">
        <v>618</v>
      </c>
      <c r="C66" s="18"/>
      <c r="D66" s="178">
        <v>50</v>
      </c>
      <c r="E66" s="306">
        <f t="shared" si="3"/>
        <v>0.606</v>
      </c>
      <c r="F66" s="307">
        <v>30.3</v>
      </c>
      <c r="G66" s="308"/>
      <c r="H66" s="307">
        <f t="shared" si="2"/>
        <v>30.3</v>
      </c>
      <c r="I66" s="313"/>
    </row>
    <row r="67" ht="20.1" customHeight="1" spans="1:9">
      <c r="A67" s="589" t="s">
        <v>240</v>
      </c>
      <c r="B67" s="116" t="s">
        <v>619</v>
      </c>
      <c r="C67" s="18"/>
      <c r="D67" s="178">
        <v>17</v>
      </c>
      <c r="E67" s="306">
        <f t="shared" si="3"/>
        <v>18.0247058823529</v>
      </c>
      <c r="F67" s="307">
        <v>306.42</v>
      </c>
      <c r="G67" s="308"/>
      <c r="H67" s="307">
        <f t="shared" si="2"/>
        <v>306.42</v>
      </c>
      <c r="I67" s="313"/>
    </row>
    <row r="68" ht="20.1" customHeight="1" spans="1:9">
      <c r="A68" s="589" t="s">
        <v>242</v>
      </c>
      <c r="B68" s="116" t="s">
        <v>620</v>
      </c>
      <c r="C68" s="18"/>
      <c r="D68" s="178">
        <v>7</v>
      </c>
      <c r="E68" s="306">
        <f t="shared" si="3"/>
        <v>56</v>
      </c>
      <c r="F68" s="307">
        <v>392</v>
      </c>
      <c r="G68" s="308"/>
      <c r="H68" s="307">
        <f t="shared" si="2"/>
        <v>392</v>
      </c>
      <c r="I68" s="313"/>
    </row>
    <row r="69" ht="20.1" customHeight="1" spans="1:9">
      <c r="A69" s="589" t="s">
        <v>244</v>
      </c>
      <c r="B69" s="116" t="s">
        <v>621</v>
      </c>
      <c r="C69" s="18"/>
      <c r="D69" s="178">
        <v>230</v>
      </c>
      <c r="E69" s="306">
        <f t="shared" si="3"/>
        <v>6.89317391304348</v>
      </c>
      <c r="F69" s="307">
        <v>1585.43</v>
      </c>
      <c r="G69" s="308"/>
      <c r="H69" s="307">
        <f t="shared" si="2"/>
        <v>1585.43</v>
      </c>
      <c r="I69" s="313"/>
    </row>
    <row r="70" ht="20.1" customHeight="1" spans="1:9">
      <c r="A70" s="589" t="s">
        <v>246</v>
      </c>
      <c r="B70" s="116" t="s">
        <v>622</v>
      </c>
      <c r="C70" s="18"/>
      <c r="D70" s="178">
        <v>2</v>
      </c>
      <c r="E70" s="306">
        <f t="shared" si="3"/>
        <v>2.5</v>
      </c>
      <c r="F70" s="307">
        <v>5</v>
      </c>
      <c r="G70" s="308"/>
      <c r="H70" s="307">
        <f t="shared" si="2"/>
        <v>5</v>
      </c>
      <c r="I70" s="313"/>
    </row>
    <row r="71" ht="20.1" customHeight="1" spans="1:9">
      <c r="A71" s="589" t="s">
        <v>249</v>
      </c>
      <c r="B71" s="116" t="s">
        <v>623</v>
      </c>
      <c r="C71" s="18"/>
      <c r="D71" s="178">
        <v>10</v>
      </c>
      <c r="E71" s="306">
        <f t="shared" si="3"/>
        <v>11.5</v>
      </c>
      <c r="F71" s="307">
        <v>115</v>
      </c>
      <c r="G71" s="308"/>
      <c r="H71" s="307">
        <f t="shared" si="2"/>
        <v>115</v>
      </c>
      <c r="I71" s="313"/>
    </row>
    <row r="72" ht="20.1" customHeight="1" spans="1:9">
      <c r="A72" s="589" t="s">
        <v>252</v>
      </c>
      <c r="B72" s="116" t="s">
        <v>624</v>
      </c>
      <c r="C72" s="18"/>
      <c r="D72" s="178">
        <v>934</v>
      </c>
      <c r="E72" s="306">
        <f t="shared" si="3"/>
        <v>0.457505353319058</v>
      </c>
      <c r="F72" s="307">
        <v>427.31</v>
      </c>
      <c r="G72" s="308"/>
      <c r="H72" s="307">
        <f t="shared" si="2"/>
        <v>427.31</v>
      </c>
      <c r="I72" s="313"/>
    </row>
    <row r="73" ht="20.1" customHeight="1" spans="1:9">
      <c r="A73" s="589" t="s">
        <v>255</v>
      </c>
      <c r="B73" s="116" t="s">
        <v>625</v>
      </c>
      <c r="C73" s="18"/>
      <c r="D73" s="178">
        <v>16</v>
      </c>
      <c r="E73" s="306">
        <f t="shared" si="3"/>
        <v>115.861875</v>
      </c>
      <c r="F73" s="307">
        <v>1853.79</v>
      </c>
      <c r="G73" s="308"/>
      <c r="H73" s="307">
        <f t="shared" si="2"/>
        <v>1853.79</v>
      </c>
      <c r="I73" s="313"/>
    </row>
    <row r="74" ht="20.1" customHeight="1" spans="1:9">
      <c r="A74" s="589" t="s">
        <v>258</v>
      </c>
      <c r="B74" s="116" t="s">
        <v>626</v>
      </c>
      <c r="C74" s="18"/>
      <c r="D74" s="178">
        <v>41</v>
      </c>
      <c r="E74" s="306">
        <f t="shared" si="3"/>
        <v>198.968536585366</v>
      </c>
      <c r="F74" s="307">
        <v>8157.71</v>
      </c>
      <c r="G74" s="308"/>
      <c r="H74" s="307">
        <f t="shared" si="2"/>
        <v>8157.71</v>
      </c>
      <c r="I74" s="313"/>
    </row>
    <row r="75" ht="20.1" customHeight="1" spans="1:9">
      <c r="A75" s="589" t="s">
        <v>261</v>
      </c>
      <c r="B75" s="116" t="s">
        <v>627</v>
      </c>
      <c r="C75" s="18"/>
      <c r="D75" s="178">
        <v>139</v>
      </c>
      <c r="E75" s="306">
        <f t="shared" si="3"/>
        <v>3.48107913669065</v>
      </c>
      <c r="F75" s="307">
        <v>483.87</v>
      </c>
      <c r="G75" s="308"/>
      <c r="H75" s="307">
        <f t="shared" si="2"/>
        <v>483.87</v>
      </c>
      <c r="I75" s="313"/>
    </row>
    <row r="76" ht="20.1" customHeight="1" spans="1:9">
      <c r="A76" s="589" t="s">
        <v>264</v>
      </c>
      <c r="B76" s="116" t="s">
        <v>628</v>
      </c>
      <c r="C76" s="18"/>
      <c r="D76" s="178">
        <v>57</v>
      </c>
      <c r="E76" s="306">
        <f t="shared" si="3"/>
        <v>8</v>
      </c>
      <c r="F76" s="307">
        <v>456</v>
      </c>
      <c r="G76" s="308"/>
      <c r="H76" s="307">
        <f t="shared" si="2"/>
        <v>456</v>
      </c>
      <c r="I76" s="313"/>
    </row>
    <row r="77" ht="20.1" customHeight="1" spans="1:9">
      <c r="A77" s="589" t="s">
        <v>267</v>
      </c>
      <c r="B77" s="116" t="s">
        <v>629</v>
      </c>
      <c r="C77" s="18"/>
      <c r="D77" s="178">
        <v>53</v>
      </c>
      <c r="E77" s="306">
        <f t="shared" si="3"/>
        <v>6.79849056603774</v>
      </c>
      <c r="F77" s="307">
        <v>360.32</v>
      </c>
      <c r="G77" s="308"/>
      <c r="H77" s="307">
        <f t="shared" si="2"/>
        <v>360.32</v>
      </c>
      <c r="I77" s="313"/>
    </row>
    <row r="78" ht="20.1" customHeight="1" spans="1:9">
      <c r="A78" s="589" t="s">
        <v>270</v>
      </c>
      <c r="B78" s="116" t="s">
        <v>630</v>
      </c>
      <c r="C78" s="18"/>
      <c r="D78" s="178">
        <v>120</v>
      </c>
      <c r="E78" s="306">
        <f t="shared" si="3"/>
        <v>8</v>
      </c>
      <c r="F78" s="307">
        <v>960</v>
      </c>
      <c r="G78" s="308"/>
      <c r="H78" s="307">
        <f t="shared" si="2"/>
        <v>960</v>
      </c>
      <c r="I78" s="313"/>
    </row>
    <row r="79" ht="20.1" customHeight="1" spans="1:9">
      <c r="A79" s="589" t="s">
        <v>272</v>
      </c>
      <c r="B79" s="116" t="s">
        <v>631</v>
      </c>
      <c r="C79" s="18"/>
      <c r="D79" s="178">
        <v>239</v>
      </c>
      <c r="E79" s="306">
        <f t="shared" si="3"/>
        <v>2.79259414225941</v>
      </c>
      <c r="F79" s="307">
        <v>667.43</v>
      </c>
      <c r="G79" s="308"/>
      <c r="H79" s="307">
        <f t="shared" si="2"/>
        <v>667.43</v>
      </c>
      <c r="I79" s="313"/>
    </row>
    <row r="80" ht="20.1" customHeight="1" spans="1:9">
      <c r="A80" s="589" t="s">
        <v>275</v>
      </c>
      <c r="B80" s="116" t="s">
        <v>632</v>
      </c>
      <c r="C80" s="18"/>
      <c r="D80" s="178">
        <v>1</v>
      </c>
      <c r="E80" s="306">
        <f t="shared" si="3"/>
        <v>6.8</v>
      </c>
      <c r="F80" s="307">
        <v>6.8</v>
      </c>
      <c r="G80" s="308"/>
      <c r="H80" s="307">
        <f t="shared" si="2"/>
        <v>6.8</v>
      </c>
      <c r="I80" s="313"/>
    </row>
    <row r="81" ht="20.1" customHeight="1" spans="1:9">
      <c r="A81" s="589" t="s">
        <v>278</v>
      </c>
      <c r="B81" s="116" t="s">
        <v>633</v>
      </c>
      <c r="C81" s="18"/>
      <c r="D81" s="178">
        <v>43</v>
      </c>
      <c r="E81" s="306">
        <f t="shared" si="3"/>
        <v>3.15</v>
      </c>
      <c r="F81" s="307">
        <v>135.45</v>
      </c>
      <c r="G81" s="308"/>
      <c r="H81" s="307">
        <f t="shared" si="2"/>
        <v>135.45</v>
      </c>
      <c r="I81" s="313"/>
    </row>
    <row r="82" ht="20.1" customHeight="1" spans="1:9">
      <c r="A82" s="589" t="s">
        <v>281</v>
      </c>
      <c r="B82" s="116" t="s">
        <v>634</v>
      </c>
      <c r="C82" s="18"/>
      <c r="D82" s="178">
        <v>1</v>
      </c>
      <c r="E82" s="306">
        <f t="shared" si="3"/>
        <v>12</v>
      </c>
      <c r="F82" s="307">
        <v>12</v>
      </c>
      <c r="G82" s="308"/>
      <c r="H82" s="307">
        <f t="shared" si="2"/>
        <v>12</v>
      </c>
      <c r="I82" s="313"/>
    </row>
    <row r="83" ht="20.1" customHeight="1" spans="1:9">
      <c r="A83" s="589" t="s">
        <v>283</v>
      </c>
      <c r="B83" s="116" t="s">
        <v>635</v>
      </c>
      <c r="C83" s="18"/>
      <c r="D83" s="178">
        <v>17</v>
      </c>
      <c r="E83" s="306">
        <f t="shared" si="3"/>
        <v>12.2164705882353</v>
      </c>
      <c r="F83" s="307">
        <v>207.68</v>
      </c>
      <c r="G83" s="308"/>
      <c r="H83" s="307">
        <f t="shared" si="2"/>
        <v>207.68</v>
      </c>
      <c r="I83" s="313"/>
    </row>
    <row r="84" ht="20.1" customHeight="1" spans="1:9">
      <c r="A84" s="589" t="s">
        <v>286</v>
      </c>
      <c r="B84" s="116" t="s">
        <v>636</v>
      </c>
      <c r="C84" s="18"/>
      <c r="D84" s="178">
        <v>18</v>
      </c>
      <c r="E84" s="306">
        <f t="shared" si="3"/>
        <v>2.80166666666667</v>
      </c>
      <c r="F84" s="307">
        <v>50.43</v>
      </c>
      <c r="G84" s="308"/>
      <c r="H84" s="307">
        <f t="shared" si="2"/>
        <v>50.43</v>
      </c>
      <c r="I84" s="313"/>
    </row>
    <row r="85" ht="20.1" customHeight="1" spans="1:9">
      <c r="A85" s="589" t="s">
        <v>289</v>
      </c>
      <c r="B85" s="116" t="s">
        <v>637</v>
      </c>
      <c r="C85" s="18"/>
      <c r="D85" s="178">
        <v>7</v>
      </c>
      <c r="E85" s="306">
        <f t="shared" si="3"/>
        <v>3.77428571428571</v>
      </c>
      <c r="F85" s="307">
        <v>26.42</v>
      </c>
      <c r="G85" s="308"/>
      <c r="H85" s="307">
        <f t="shared" ref="H85:H148" si="4">F85+G85</f>
        <v>26.42</v>
      </c>
      <c r="I85" s="313"/>
    </row>
    <row r="86" ht="20.1" customHeight="1" spans="1:9">
      <c r="A86" s="589" t="s">
        <v>292</v>
      </c>
      <c r="B86" s="116" t="s">
        <v>638</v>
      </c>
      <c r="C86" s="18"/>
      <c r="D86" s="178">
        <v>9</v>
      </c>
      <c r="E86" s="306">
        <f t="shared" ref="E86:E149" si="5">F86/D86</f>
        <v>12</v>
      </c>
      <c r="F86" s="307">
        <v>108</v>
      </c>
      <c r="G86" s="308"/>
      <c r="H86" s="307">
        <f t="shared" si="4"/>
        <v>108</v>
      </c>
      <c r="I86" s="313"/>
    </row>
    <row r="87" ht="20.1" customHeight="1" spans="1:9">
      <c r="A87" s="589" t="s">
        <v>295</v>
      </c>
      <c r="B87" s="116" t="s">
        <v>639</v>
      </c>
      <c r="C87" s="18"/>
      <c r="D87" s="178">
        <v>154</v>
      </c>
      <c r="E87" s="306">
        <f t="shared" si="5"/>
        <v>4.49961038961039</v>
      </c>
      <c r="F87" s="307">
        <v>692.94</v>
      </c>
      <c r="G87" s="308"/>
      <c r="H87" s="307">
        <f t="shared" si="4"/>
        <v>692.94</v>
      </c>
      <c r="I87" s="313"/>
    </row>
    <row r="88" ht="20.1" customHeight="1" spans="1:9">
      <c r="A88" s="589" t="s">
        <v>298</v>
      </c>
      <c r="B88" s="116" t="s">
        <v>640</v>
      </c>
      <c r="C88" s="18"/>
      <c r="D88" s="178">
        <v>379</v>
      </c>
      <c r="E88" s="306">
        <f t="shared" si="5"/>
        <v>0.323588390501319</v>
      </c>
      <c r="F88" s="307">
        <v>122.64</v>
      </c>
      <c r="G88" s="308"/>
      <c r="H88" s="307">
        <f t="shared" si="4"/>
        <v>122.64</v>
      </c>
      <c r="I88" s="313"/>
    </row>
    <row r="89" ht="20.1" customHeight="1" spans="1:9">
      <c r="A89" s="589" t="s">
        <v>301</v>
      </c>
      <c r="B89" s="116" t="s">
        <v>641</v>
      </c>
      <c r="C89" s="18"/>
      <c r="D89" s="178">
        <v>1</v>
      </c>
      <c r="E89" s="306">
        <f t="shared" si="5"/>
        <v>12</v>
      </c>
      <c r="F89" s="307">
        <v>12</v>
      </c>
      <c r="G89" s="308"/>
      <c r="H89" s="307">
        <f t="shared" si="4"/>
        <v>12</v>
      </c>
      <c r="I89" s="313"/>
    </row>
    <row r="90" ht="20.1" customHeight="1" spans="1:9">
      <c r="A90" s="589" t="s">
        <v>304</v>
      </c>
      <c r="B90" s="116" t="s">
        <v>642</v>
      </c>
      <c r="C90" s="18"/>
      <c r="D90" s="178">
        <v>1</v>
      </c>
      <c r="E90" s="306">
        <f t="shared" si="5"/>
        <v>2.02</v>
      </c>
      <c r="F90" s="307">
        <v>2.02</v>
      </c>
      <c r="G90" s="308"/>
      <c r="H90" s="307">
        <f t="shared" si="4"/>
        <v>2.02</v>
      </c>
      <c r="I90" s="313"/>
    </row>
    <row r="91" ht="20.1" customHeight="1" spans="1:9">
      <c r="A91" s="589" t="s">
        <v>643</v>
      </c>
      <c r="B91" s="116" t="s">
        <v>644</v>
      </c>
      <c r="C91" s="18"/>
      <c r="D91" s="178">
        <v>1</v>
      </c>
      <c r="E91" s="306">
        <f t="shared" si="5"/>
        <v>2.92</v>
      </c>
      <c r="F91" s="307">
        <v>2.92</v>
      </c>
      <c r="G91" s="308"/>
      <c r="H91" s="307">
        <f t="shared" si="4"/>
        <v>2.92</v>
      </c>
      <c r="I91" s="313"/>
    </row>
    <row r="92" ht="20.1" customHeight="1" spans="1:9">
      <c r="A92" s="589" t="s">
        <v>645</v>
      </c>
      <c r="B92" s="116" t="s">
        <v>646</v>
      </c>
      <c r="C92" s="18"/>
      <c r="D92" s="178">
        <v>307</v>
      </c>
      <c r="E92" s="306">
        <f t="shared" si="5"/>
        <v>2.6</v>
      </c>
      <c r="F92" s="307">
        <v>798.2</v>
      </c>
      <c r="G92" s="308"/>
      <c r="H92" s="307">
        <f t="shared" si="4"/>
        <v>798.2</v>
      </c>
      <c r="I92" s="313"/>
    </row>
    <row r="93" ht="20.1" customHeight="1" spans="1:9">
      <c r="A93" s="589" t="s">
        <v>647</v>
      </c>
      <c r="B93" s="116" t="s">
        <v>648</v>
      </c>
      <c r="C93" s="18"/>
      <c r="D93" s="178">
        <v>3</v>
      </c>
      <c r="E93" s="306">
        <f t="shared" si="5"/>
        <v>3.13</v>
      </c>
      <c r="F93" s="307">
        <v>9.39</v>
      </c>
      <c r="G93" s="308"/>
      <c r="H93" s="307">
        <f t="shared" si="4"/>
        <v>9.39</v>
      </c>
      <c r="I93" s="313"/>
    </row>
    <row r="94" ht="20.1" customHeight="1" spans="1:9">
      <c r="A94" s="589" t="s">
        <v>649</v>
      </c>
      <c r="B94" s="116" t="s">
        <v>650</v>
      </c>
      <c r="C94" s="18"/>
      <c r="D94" s="178">
        <v>12</v>
      </c>
      <c r="E94" s="306">
        <f t="shared" si="5"/>
        <v>0.9575</v>
      </c>
      <c r="F94" s="307">
        <v>11.49</v>
      </c>
      <c r="G94" s="308"/>
      <c r="H94" s="307">
        <f t="shared" si="4"/>
        <v>11.49</v>
      </c>
      <c r="I94" s="313"/>
    </row>
    <row r="95" ht="20.1" customHeight="1" spans="1:9">
      <c r="A95" s="589" t="s">
        <v>651</v>
      </c>
      <c r="B95" s="116" t="s">
        <v>652</v>
      </c>
      <c r="C95" s="18"/>
      <c r="D95" s="178">
        <v>30</v>
      </c>
      <c r="E95" s="306">
        <f t="shared" si="5"/>
        <v>16.4893333333333</v>
      </c>
      <c r="F95" s="307">
        <v>494.68</v>
      </c>
      <c r="G95" s="308"/>
      <c r="H95" s="307">
        <f t="shared" si="4"/>
        <v>494.68</v>
      </c>
      <c r="I95" s="313"/>
    </row>
    <row r="96" ht="20.1" customHeight="1" spans="1:9">
      <c r="A96" s="589" t="s">
        <v>653</v>
      </c>
      <c r="B96" s="116" t="s">
        <v>654</v>
      </c>
      <c r="C96" s="18"/>
      <c r="D96" s="178">
        <v>5</v>
      </c>
      <c r="E96" s="306">
        <f t="shared" si="5"/>
        <v>82.052</v>
      </c>
      <c r="F96" s="307">
        <v>410.26</v>
      </c>
      <c r="G96" s="308"/>
      <c r="H96" s="307">
        <f t="shared" si="4"/>
        <v>410.26</v>
      </c>
      <c r="I96" s="313"/>
    </row>
    <row r="97" ht="20.1" customHeight="1" spans="1:9">
      <c r="A97" s="589" t="s">
        <v>655</v>
      </c>
      <c r="B97" s="116" t="s">
        <v>656</v>
      </c>
      <c r="C97" s="18"/>
      <c r="D97" s="178">
        <v>11</v>
      </c>
      <c r="E97" s="306">
        <f t="shared" si="5"/>
        <v>16.21</v>
      </c>
      <c r="F97" s="307">
        <v>178.31</v>
      </c>
      <c r="G97" s="308"/>
      <c r="H97" s="307">
        <f t="shared" si="4"/>
        <v>178.31</v>
      </c>
      <c r="I97" s="313"/>
    </row>
    <row r="98" ht="20.1" customHeight="1" spans="1:9">
      <c r="A98" s="589" t="s">
        <v>657</v>
      </c>
      <c r="B98" s="116" t="s">
        <v>658</v>
      </c>
      <c r="C98" s="18"/>
      <c r="D98" s="178">
        <v>56</v>
      </c>
      <c r="E98" s="306">
        <f t="shared" si="5"/>
        <v>19.3966071428571</v>
      </c>
      <c r="F98" s="307">
        <v>1086.21</v>
      </c>
      <c r="G98" s="308"/>
      <c r="H98" s="307">
        <f t="shared" si="4"/>
        <v>1086.21</v>
      </c>
      <c r="I98" s="313"/>
    </row>
    <row r="99" ht="20.1" customHeight="1" spans="1:9">
      <c r="A99" s="589" t="s">
        <v>659</v>
      </c>
      <c r="B99" s="116" t="s">
        <v>660</v>
      </c>
      <c r="C99" s="18"/>
      <c r="D99" s="178">
        <v>914</v>
      </c>
      <c r="E99" s="306">
        <f t="shared" si="5"/>
        <v>0.415700218818381</v>
      </c>
      <c r="F99" s="307">
        <v>379.95</v>
      </c>
      <c r="G99" s="308"/>
      <c r="H99" s="307">
        <f t="shared" si="4"/>
        <v>379.95</v>
      </c>
      <c r="I99" s="313"/>
    </row>
    <row r="100" ht="20.1" customHeight="1" spans="1:9">
      <c r="A100" s="589" t="s">
        <v>661</v>
      </c>
      <c r="B100" s="116" t="s">
        <v>662</v>
      </c>
      <c r="C100" s="18"/>
      <c r="D100" s="178">
        <v>20</v>
      </c>
      <c r="E100" s="306">
        <f t="shared" si="5"/>
        <v>162.071</v>
      </c>
      <c r="F100" s="307">
        <v>3241.42</v>
      </c>
      <c r="G100" s="308"/>
      <c r="H100" s="307">
        <f t="shared" si="4"/>
        <v>3241.42</v>
      </c>
      <c r="I100" s="313"/>
    </row>
    <row r="101" ht="20.1" customHeight="1" spans="1:9">
      <c r="A101" s="589" t="s">
        <v>663</v>
      </c>
      <c r="B101" s="116" t="s">
        <v>664</v>
      </c>
      <c r="C101" s="18"/>
      <c r="D101" s="178">
        <v>1</v>
      </c>
      <c r="E101" s="306">
        <f t="shared" si="5"/>
        <v>2.03</v>
      </c>
      <c r="F101" s="307">
        <v>2.03</v>
      </c>
      <c r="G101" s="308"/>
      <c r="H101" s="307">
        <f t="shared" si="4"/>
        <v>2.03</v>
      </c>
      <c r="I101" s="313"/>
    </row>
    <row r="102" ht="20.1" customHeight="1" spans="1:9">
      <c r="A102" s="589" t="s">
        <v>665</v>
      </c>
      <c r="B102" s="116" t="s">
        <v>666</v>
      </c>
      <c r="C102" s="18"/>
      <c r="D102" s="178">
        <v>97</v>
      </c>
      <c r="E102" s="306">
        <f t="shared" si="5"/>
        <v>3.18</v>
      </c>
      <c r="F102" s="307">
        <v>308.46</v>
      </c>
      <c r="G102" s="308"/>
      <c r="H102" s="307">
        <f t="shared" si="4"/>
        <v>308.46</v>
      </c>
      <c r="I102" s="313"/>
    </row>
    <row r="103" ht="20.1" customHeight="1" spans="1:9">
      <c r="A103" s="589" t="s">
        <v>667</v>
      </c>
      <c r="B103" s="116" t="s">
        <v>668</v>
      </c>
      <c r="C103" s="18"/>
      <c r="D103" s="178">
        <v>24</v>
      </c>
      <c r="E103" s="306">
        <f t="shared" si="5"/>
        <v>11.93</v>
      </c>
      <c r="F103" s="307">
        <v>286.32</v>
      </c>
      <c r="G103" s="308"/>
      <c r="H103" s="307">
        <f t="shared" si="4"/>
        <v>286.32</v>
      </c>
      <c r="I103" s="313"/>
    </row>
    <row r="104" ht="20.1" customHeight="1" spans="1:9">
      <c r="A104" s="589" t="s">
        <v>669</v>
      </c>
      <c r="B104" s="116" t="s">
        <v>670</v>
      </c>
      <c r="C104" s="18"/>
      <c r="D104" s="178">
        <v>128</v>
      </c>
      <c r="E104" s="306">
        <f t="shared" si="5"/>
        <v>4.5</v>
      </c>
      <c r="F104" s="307">
        <v>576</v>
      </c>
      <c r="G104" s="308"/>
      <c r="H104" s="307">
        <f t="shared" si="4"/>
        <v>576</v>
      </c>
      <c r="I104" s="313"/>
    </row>
    <row r="105" ht="20.1" customHeight="1" spans="1:9">
      <c r="A105" s="589" t="s">
        <v>671</v>
      </c>
      <c r="B105" s="116" t="s">
        <v>672</v>
      </c>
      <c r="C105" s="18"/>
      <c r="D105" s="178">
        <v>1</v>
      </c>
      <c r="E105" s="306">
        <f t="shared" si="5"/>
        <v>3.15</v>
      </c>
      <c r="F105" s="307">
        <v>3.15</v>
      </c>
      <c r="G105" s="308"/>
      <c r="H105" s="307">
        <f t="shared" si="4"/>
        <v>3.15</v>
      </c>
      <c r="I105" s="313"/>
    </row>
    <row r="106" ht="20.1" customHeight="1" spans="1:9">
      <c r="A106" s="589" t="s">
        <v>673</v>
      </c>
      <c r="B106" s="116" t="s">
        <v>674</v>
      </c>
      <c r="C106" s="18"/>
      <c r="D106" s="178">
        <v>24</v>
      </c>
      <c r="E106" s="306">
        <f t="shared" si="5"/>
        <v>0.295416666666667</v>
      </c>
      <c r="F106" s="307">
        <v>7.09</v>
      </c>
      <c r="G106" s="308"/>
      <c r="H106" s="307">
        <f t="shared" si="4"/>
        <v>7.09</v>
      </c>
      <c r="I106" s="313"/>
    </row>
    <row r="107" ht="20.1" customHeight="1" spans="1:9">
      <c r="A107" s="589" t="s">
        <v>675</v>
      </c>
      <c r="B107" s="116" t="s">
        <v>676</v>
      </c>
      <c r="C107" s="18"/>
      <c r="D107" s="178">
        <v>534</v>
      </c>
      <c r="E107" s="306">
        <f t="shared" si="5"/>
        <v>3.02</v>
      </c>
      <c r="F107" s="307">
        <v>1612.68</v>
      </c>
      <c r="G107" s="308"/>
      <c r="H107" s="307">
        <f t="shared" si="4"/>
        <v>1612.68</v>
      </c>
      <c r="I107" s="313"/>
    </row>
    <row r="108" ht="20.1" customHeight="1" spans="1:9">
      <c r="A108" s="589" t="s">
        <v>677</v>
      </c>
      <c r="B108" s="116" t="s">
        <v>678</v>
      </c>
      <c r="C108" s="18"/>
      <c r="D108" s="178">
        <v>63</v>
      </c>
      <c r="E108" s="306">
        <f t="shared" si="5"/>
        <v>2.50428571428571</v>
      </c>
      <c r="F108" s="307">
        <v>157.77</v>
      </c>
      <c r="G108" s="308"/>
      <c r="H108" s="307">
        <f t="shared" si="4"/>
        <v>157.77</v>
      </c>
      <c r="I108" s="313"/>
    </row>
    <row r="109" ht="20.1" customHeight="1" spans="1:9">
      <c r="A109" s="589" t="s">
        <v>679</v>
      </c>
      <c r="B109" s="116" t="s">
        <v>680</v>
      </c>
      <c r="C109" s="18"/>
      <c r="D109" s="178">
        <v>27</v>
      </c>
      <c r="E109" s="306">
        <f t="shared" si="5"/>
        <v>4.46555555555556</v>
      </c>
      <c r="F109" s="307">
        <v>120.57</v>
      </c>
      <c r="G109" s="308"/>
      <c r="H109" s="307">
        <f t="shared" si="4"/>
        <v>120.57</v>
      </c>
      <c r="I109" s="313"/>
    </row>
    <row r="110" ht="20.1" customHeight="1" spans="1:9">
      <c r="A110" s="589" t="s">
        <v>681</v>
      </c>
      <c r="B110" s="116" t="s">
        <v>682</v>
      </c>
      <c r="C110" s="18"/>
      <c r="D110" s="178">
        <v>197</v>
      </c>
      <c r="E110" s="306">
        <f t="shared" si="5"/>
        <v>11.8469035532995</v>
      </c>
      <c r="F110" s="307">
        <v>2333.84</v>
      </c>
      <c r="G110" s="308"/>
      <c r="H110" s="307">
        <f t="shared" si="4"/>
        <v>2333.84</v>
      </c>
      <c r="I110" s="313"/>
    </row>
    <row r="111" ht="20.1" customHeight="1" spans="1:9">
      <c r="A111" s="589" t="s">
        <v>683</v>
      </c>
      <c r="B111" s="116" t="s">
        <v>684</v>
      </c>
      <c r="C111" s="18"/>
      <c r="D111" s="178">
        <v>17</v>
      </c>
      <c r="E111" s="306">
        <f t="shared" si="5"/>
        <v>10.9311764705882</v>
      </c>
      <c r="F111" s="307">
        <v>185.83</v>
      </c>
      <c r="G111" s="308"/>
      <c r="H111" s="307">
        <f t="shared" si="4"/>
        <v>185.83</v>
      </c>
      <c r="I111" s="313"/>
    </row>
    <row r="112" ht="20.1" customHeight="1" spans="1:9">
      <c r="A112" s="589" t="s">
        <v>685</v>
      </c>
      <c r="B112" s="116" t="s">
        <v>686</v>
      </c>
      <c r="C112" s="18"/>
      <c r="D112" s="178">
        <v>7</v>
      </c>
      <c r="E112" s="306">
        <f t="shared" si="5"/>
        <v>5.07571428571429</v>
      </c>
      <c r="F112" s="307">
        <v>35.53</v>
      </c>
      <c r="G112" s="308"/>
      <c r="H112" s="307">
        <f t="shared" si="4"/>
        <v>35.53</v>
      </c>
      <c r="I112" s="313"/>
    </row>
    <row r="113" ht="20.1" customHeight="1" spans="1:9">
      <c r="A113" s="589" t="s">
        <v>687</v>
      </c>
      <c r="B113" s="116" t="s">
        <v>688</v>
      </c>
      <c r="C113" s="18"/>
      <c r="D113" s="178">
        <v>13</v>
      </c>
      <c r="E113" s="306">
        <f t="shared" si="5"/>
        <v>191.453076923077</v>
      </c>
      <c r="F113" s="307">
        <v>2488.89</v>
      </c>
      <c r="G113" s="308"/>
      <c r="H113" s="307">
        <f t="shared" si="4"/>
        <v>2488.89</v>
      </c>
      <c r="I113" s="313"/>
    </row>
    <row r="114" ht="20.1" customHeight="1" spans="1:9">
      <c r="A114" s="589" t="s">
        <v>689</v>
      </c>
      <c r="B114" s="116" t="s">
        <v>690</v>
      </c>
      <c r="C114" s="18"/>
      <c r="D114" s="178">
        <v>279</v>
      </c>
      <c r="E114" s="306">
        <f t="shared" si="5"/>
        <v>0.299498207885305</v>
      </c>
      <c r="F114" s="307">
        <v>83.56</v>
      </c>
      <c r="G114" s="308"/>
      <c r="H114" s="307">
        <f t="shared" si="4"/>
        <v>83.56</v>
      </c>
      <c r="I114" s="313"/>
    </row>
    <row r="115" ht="20.1" customHeight="1" spans="1:9">
      <c r="A115" s="589" t="s">
        <v>691</v>
      </c>
      <c r="B115" s="116" t="s">
        <v>692</v>
      </c>
      <c r="C115" s="18"/>
      <c r="D115" s="178">
        <v>141</v>
      </c>
      <c r="E115" s="306">
        <f t="shared" si="5"/>
        <v>1.19971631205674</v>
      </c>
      <c r="F115" s="307">
        <v>169.16</v>
      </c>
      <c r="G115" s="308"/>
      <c r="H115" s="307">
        <f t="shared" si="4"/>
        <v>169.16</v>
      </c>
      <c r="I115" s="313"/>
    </row>
    <row r="116" ht="20.1" customHeight="1" spans="1:9">
      <c r="A116" s="589" t="s">
        <v>693</v>
      </c>
      <c r="B116" s="116" t="s">
        <v>694</v>
      </c>
      <c r="C116" s="18"/>
      <c r="D116" s="178">
        <v>9</v>
      </c>
      <c r="E116" s="306">
        <f t="shared" si="5"/>
        <v>1.36777777777778</v>
      </c>
      <c r="F116" s="307">
        <v>12.31</v>
      </c>
      <c r="G116" s="308"/>
      <c r="H116" s="307">
        <f t="shared" si="4"/>
        <v>12.31</v>
      </c>
      <c r="I116" s="313"/>
    </row>
    <row r="117" ht="20.1" customHeight="1" spans="1:9">
      <c r="A117" s="589" t="s">
        <v>695</v>
      </c>
      <c r="B117" s="116" t="s">
        <v>696</v>
      </c>
      <c r="C117" s="18"/>
      <c r="D117" s="178">
        <v>23</v>
      </c>
      <c r="E117" s="306">
        <f t="shared" si="5"/>
        <v>39.9934782608696</v>
      </c>
      <c r="F117" s="307">
        <v>919.85</v>
      </c>
      <c r="G117" s="308"/>
      <c r="H117" s="307">
        <f t="shared" si="4"/>
        <v>919.85</v>
      </c>
      <c r="I117" s="313"/>
    </row>
    <row r="118" ht="20.1" customHeight="1" spans="1:9">
      <c r="A118" s="589" t="s">
        <v>697</v>
      </c>
      <c r="B118" s="116" t="s">
        <v>698</v>
      </c>
      <c r="C118" s="18"/>
      <c r="D118" s="178">
        <v>125</v>
      </c>
      <c r="E118" s="306">
        <f t="shared" si="5"/>
        <v>3.09504</v>
      </c>
      <c r="F118" s="307">
        <v>386.88</v>
      </c>
      <c r="G118" s="308"/>
      <c r="H118" s="307">
        <f t="shared" si="4"/>
        <v>386.88</v>
      </c>
      <c r="I118" s="313"/>
    </row>
    <row r="119" ht="20.1" customHeight="1" spans="1:9">
      <c r="A119" s="589" t="s">
        <v>699</v>
      </c>
      <c r="B119" s="116" t="s">
        <v>700</v>
      </c>
      <c r="C119" s="18"/>
      <c r="D119" s="178">
        <v>122</v>
      </c>
      <c r="E119" s="306">
        <f t="shared" si="5"/>
        <v>7.5</v>
      </c>
      <c r="F119" s="307">
        <v>915</v>
      </c>
      <c r="G119" s="308"/>
      <c r="H119" s="307">
        <f t="shared" si="4"/>
        <v>915</v>
      </c>
      <c r="I119" s="313"/>
    </row>
    <row r="120" ht="20.1" customHeight="1" spans="1:9">
      <c r="A120" s="589" t="s">
        <v>701</v>
      </c>
      <c r="B120" s="116" t="s">
        <v>702</v>
      </c>
      <c r="C120" s="18"/>
      <c r="D120" s="178">
        <v>12</v>
      </c>
      <c r="E120" s="306">
        <f t="shared" si="5"/>
        <v>411.724166666667</v>
      </c>
      <c r="F120" s="307">
        <v>4940.69</v>
      </c>
      <c r="G120" s="308"/>
      <c r="H120" s="307">
        <f t="shared" si="4"/>
        <v>4940.69</v>
      </c>
      <c r="I120" s="313"/>
    </row>
    <row r="121" ht="20.1" customHeight="1" spans="1:9">
      <c r="A121" s="589" t="s">
        <v>703</v>
      </c>
      <c r="B121" s="116" t="s">
        <v>704</v>
      </c>
      <c r="C121" s="18"/>
      <c r="D121" s="178">
        <v>1</v>
      </c>
      <c r="E121" s="306">
        <f t="shared" si="5"/>
        <v>46.5</v>
      </c>
      <c r="F121" s="307">
        <v>46.5</v>
      </c>
      <c r="G121" s="308"/>
      <c r="H121" s="307">
        <f t="shared" si="4"/>
        <v>46.5</v>
      </c>
      <c r="I121" s="313"/>
    </row>
    <row r="122" ht="20.1" customHeight="1" spans="1:9">
      <c r="A122" s="589" t="s">
        <v>705</v>
      </c>
      <c r="B122" s="116" t="s">
        <v>702</v>
      </c>
      <c r="C122" s="18"/>
      <c r="D122" s="178">
        <v>56</v>
      </c>
      <c r="E122" s="306">
        <f t="shared" si="5"/>
        <v>168.965535714286</v>
      </c>
      <c r="F122" s="307">
        <v>9462.07</v>
      </c>
      <c r="G122" s="308"/>
      <c r="H122" s="307">
        <f t="shared" si="4"/>
        <v>9462.07</v>
      </c>
      <c r="I122" s="313"/>
    </row>
    <row r="123" ht="20.1" customHeight="1" spans="1:9">
      <c r="A123" s="589" t="s">
        <v>706</v>
      </c>
      <c r="B123" s="116" t="s">
        <v>707</v>
      </c>
      <c r="C123" s="18"/>
      <c r="D123" s="178">
        <v>10</v>
      </c>
      <c r="E123" s="306">
        <f t="shared" si="5"/>
        <v>114.655</v>
      </c>
      <c r="F123" s="307">
        <v>1146.55</v>
      </c>
      <c r="G123" s="308"/>
      <c r="H123" s="307">
        <f t="shared" si="4"/>
        <v>1146.55</v>
      </c>
      <c r="I123" s="313"/>
    </row>
    <row r="124" ht="20.1" customHeight="1" spans="1:9">
      <c r="A124" s="589" t="s">
        <v>708</v>
      </c>
      <c r="B124" s="116" t="s">
        <v>709</v>
      </c>
      <c r="C124" s="18"/>
      <c r="D124" s="178">
        <v>9</v>
      </c>
      <c r="E124" s="306">
        <f t="shared" si="5"/>
        <v>1.99777777777778</v>
      </c>
      <c r="F124" s="307">
        <v>17.98</v>
      </c>
      <c r="G124" s="308"/>
      <c r="H124" s="307">
        <f t="shared" si="4"/>
        <v>17.98</v>
      </c>
      <c r="I124" s="313"/>
    </row>
    <row r="125" ht="20.1" customHeight="1" spans="1:9">
      <c r="A125" s="589" t="s">
        <v>710</v>
      </c>
      <c r="B125" s="116" t="s">
        <v>711</v>
      </c>
      <c r="C125" s="18"/>
      <c r="D125" s="178">
        <v>1</v>
      </c>
      <c r="E125" s="306">
        <f t="shared" si="5"/>
        <v>1.5</v>
      </c>
      <c r="F125" s="307">
        <v>1.5</v>
      </c>
      <c r="G125" s="308"/>
      <c r="H125" s="307">
        <f t="shared" si="4"/>
        <v>1.5</v>
      </c>
      <c r="I125" s="313"/>
    </row>
    <row r="126" ht="20.1" customHeight="1" spans="1:9">
      <c r="A126" s="589" t="s">
        <v>712</v>
      </c>
      <c r="B126" s="116" t="s">
        <v>713</v>
      </c>
      <c r="C126" s="18"/>
      <c r="D126" s="178">
        <v>207</v>
      </c>
      <c r="E126" s="306">
        <f t="shared" si="5"/>
        <v>1.7512077294686</v>
      </c>
      <c r="F126" s="307">
        <v>362.5</v>
      </c>
      <c r="G126" s="308"/>
      <c r="H126" s="307">
        <f t="shared" si="4"/>
        <v>362.5</v>
      </c>
      <c r="I126" s="313"/>
    </row>
    <row r="127" ht="20.1" customHeight="1" spans="1:9">
      <c r="A127" s="589" t="s">
        <v>714</v>
      </c>
      <c r="B127" s="116" t="s">
        <v>715</v>
      </c>
      <c r="C127" s="18"/>
      <c r="D127" s="178">
        <v>33</v>
      </c>
      <c r="E127" s="306">
        <f t="shared" si="5"/>
        <v>2.23636363636364</v>
      </c>
      <c r="F127" s="307">
        <v>73.8</v>
      </c>
      <c r="G127" s="308"/>
      <c r="H127" s="307">
        <f t="shared" si="4"/>
        <v>73.8</v>
      </c>
      <c r="I127" s="313"/>
    </row>
    <row r="128" ht="20.1" customHeight="1" spans="1:9">
      <c r="A128" s="589" t="s">
        <v>716</v>
      </c>
      <c r="B128" s="116" t="s">
        <v>717</v>
      </c>
      <c r="C128" s="18"/>
      <c r="D128" s="178">
        <v>49</v>
      </c>
      <c r="E128" s="306">
        <f t="shared" si="5"/>
        <v>0.920408163265306</v>
      </c>
      <c r="F128" s="307">
        <v>45.1</v>
      </c>
      <c r="G128" s="308"/>
      <c r="H128" s="307">
        <f t="shared" si="4"/>
        <v>45.1</v>
      </c>
      <c r="I128" s="313"/>
    </row>
    <row r="129" ht="20.1" customHeight="1" spans="1:9">
      <c r="A129" s="589" t="s">
        <v>718</v>
      </c>
      <c r="B129" s="116" t="s">
        <v>719</v>
      </c>
      <c r="C129" s="18"/>
      <c r="D129" s="178">
        <v>192</v>
      </c>
      <c r="E129" s="306">
        <f t="shared" si="5"/>
        <v>3.73822916666667</v>
      </c>
      <c r="F129" s="307">
        <v>717.74</v>
      </c>
      <c r="G129" s="308"/>
      <c r="H129" s="307">
        <f t="shared" si="4"/>
        <v>717.74</v>
      </c>
      <c r="I129" s="313"/>
    </row>
    <row r="130" ht="20.1" customHeight="1" spans="1:9">
      <c r="A130" s="589" t="s">
        <v>720</v>
      </c>
      <c r="B130" s="116" t="s">
        <v>721</v>
      </c>
      <c r="C130" s="18"/>
      <c r="D130" s="178">
        <v>32</v>
      </c>
      <c r="E130" s="306">
        <f t="shared" si="5"/>
        <v>2</v>
      </c>
      <c r="F130" s="307">
        <v>64</v>
      </c>
      <c r="G130" s="308"/>
      <c r="H130" s="307">
        <f t="shared" si="4"/>
        <v>64</v>
      </c>
      <c r="I130" s="313"/>
    </row>
    <row r="131" ht="20.1" customHeight="1" spans="1:9">
      <c r="A131" s="589" t="s">
        <v>722</v>
      </c>
      <c r="B131" s="116" t="s">
        <v>723</v>
      </c>
      <c r="C131" s="18"/>
      <c r="D131" s="178">
        <v>23</v>
      </c>
      <c r="E131" s="306">
        <f t="shared" si="5"/>
        <v>0.996086956521739</v>
      </c>
      <c r="F131" s="307">
        <v>22.91</v>
      </c>
      <c r="G131" s="308"/>
      <c r="H131" s="307">
        <f t="shared" si="4"/>
        <v>22.91</v>
      </c>
      <c r="I131" s="313"/>
    </row>
    <row r="132" ht="20.1" customHeight="1" spans="1:9">
      <c r="A132" s="589" t="s">
        <v>724</v>
      </c>
      <c r="B132" s="116" t="s">
        <v>725</v>
      </c>
      <c r="C132" s="18"/>
      <c r="D132" s="178">
        <v>59</v>
      </c>
      <c r="E132" s="306">
        <f t="shared" si="5"/>
        <v>32.4786440677966</v>
      </c>
      <c r="F132" s="307">
        <v>1916.24</v>
      </c>
      <c r="G132" s="308"/>
      <c r="H132" s="307">
        <f t="shared" si="4"/>
        <v>1916.24</v>
      </c>
      <c r="I132" s="313"/>
    </row>
    <row r="133" ht="20.1" customHeight="1" spans="1:9">
      <c r="A133" s="589" t="s">
        <v>726</v>
      </c>
      <c r="B133" s="116" t="s">
        <v>727</v>
      </c>
      <c r="C133" s="18"/>
      <c r="D133" s="178">
        <v>1</v>
      </c>
      <c r="E133" s="306">
        <f t="shared" si="5"/>
        <v>3.48</v>
      </c>
      <c r="F133" s="307">
        <v>3.48</v>
      </c>
      <c r="G133" s="308"/>
      <c r="H133" s="307">
        <f t="shared" si="4"/>
        <v>3.48</v>
      </c>
      <c r="I133" s="313"/>
    </row>
    <row r="134" ht="20.1" customHeight="1" spans="1:9">
      <c r="A134" s="589" t="s">
        <v>728</v>
      </c>
      <c r="B134" s="116" t="s">
        <v>729</v>
      </c>
      <c r="C134" s="18"/>
      <c r="D134" s="178">
        <v>67</v>
      </c>
      <c r="E134" s="306">
        <f t="shared" si="5"/>
        <v>2.80149253731343</v>
      </c>
      <c r="F134" s="307">
        <v>187.7</v>
      </c>
      <c r="G134" s="308"/>
      <c r="H134" s="307">
        <f t="shared" si="4"/>
        <v>187.7</v>
      </c>
      <c r="I134" s="313"/>
    </row>
    <row r="135" ht="20.1" customHeight="1" spans="1:9">
      <c r="A135" s="589" t="s">
        <v>730</v>
      </c>
      <c r="B135" s="116" t="s">
        <v>731</v>
      </c>
      <c r="C135" s="18"/>
      <c r="D135" s="178">
        <v>43</v>
      </c>
      <c r="E135" s="306">
        <f t="shared" si="5"/>
        <v>34.9123255813954</v>
      </c>
      <c r="F135" s="307">
        <v>1501.23</v>
      </c>
      <c r="G135" s="308"/>
      <c r="H135" s="307">
        <f t="shared" si="4"/>
        <v>1501.23</v>
      </c>
      <c r="I135" s="313"/>
    </row>
    <row r="136" ht="20.1" customHeight="1" spans="1:9">
      <c r="A136" s="589" t="s">
        <v>732</v>
      </c>
      <c r="B136" s="116" t="s">
        <v>733</v>
      </c>
      <c r="C136" s="18"/>
      <c r="D136" s="178">
        <v>34</v>
      </c>
      <c r="E136" s="306">
        <f t="shared" si="5"/>
        <v>28.8932352941176</v>
      </c>
      <c r="F136" s="307">
        <v>982.37</v>
      </c>
      <c r="G136" s="308"/>
      <c r="H136" s="307">
        <f t="shared" si="4"/>
        <v>982.37</v>
      </c>
      <c r="I136" s="313"/>
    </row>
    <row r="137" ht="20.1" customHeight="1" spans="1:9">
      <c r="A137" s="589" t="s">
        <v>734</v>
      </c>
      <c r="B137" s="116" t="s">
        <v>735</v>
      </c>
      <c r="C137" s="18"/>
      <c r="D137" s="178">
        <v>97</v>
      </c>
      <c r="E137" s="306">
        <f t="shared" si="5"/>
        <v>54.3103092783505</v>
      </c>
      <c r="F137" s="307">
        <v>5268.1</v>
      </c>
      <c r="G137" s="308"/>
      <c r="H137" s="307">
        <f t="shared" si="4"/>
        <v>5268.1</v>
      </c>
      <c r="I137" s="313"/>
    </row>
    <row r="138" ht="20.1" customHeight="1" spans="1:9">
      <c r="A138" s="589" t="s">
        <v>736</v>
      </c>
      <c r="B138" s="116" t="s">
        <v>583</v>
      </c>
      <c r="C138" s="18"/>
      <c r="D138" s="178">
        <v>160</v>
      </c>
      <c r="E138" s="306">
        <f t="shared" si="5"/>
        <v>1.2395</v>
      </c>
      <c r="F138" s="307">
        <v>198.32</v>
      </c>
      <c r="G138" s="308"/>
      <c r="H138" s="307">
        <f t="shared" si="4"/>
        <v>198.32</v>
      </c>
      <c r="I138" s="313"/>
    </row>
    <row r="139" ht="20.1" customHeight="1" spans="1:9">
      <c r="A139" s="589" t="s">
        <v>737</v>
      </c>
      <c r="B139" s="116" t="s">
        <v>738</v>
      </c>
      <c r="C139" s="18"/>
      <c r="D139" s="178">
        <v>31</v>
      </c>
      <c r="E139" s="306">
        <f t="shared" si="5"/>
        <v>6.5</v>
      </c>
      <c r="F139" s="307">
        <v>201.5</v>
      </c>
      <c r="G139" s="308"/>
      <c r="H139" s="307">
        <f t="shared" si="4"/>
        <v>201.5</v>
      </c>
      <c r="I139" s="313"/>
    </row>
    <row r="140" ht="20.1" customHeight="1" spans="1:9">
      <c r="A140" s="589" t="s">
        <v>739</v>
      </c>
      <c r="B140" s="116" t="s">
        <v>740</v>
      </c>
      <c r="C140" s="18"/>
      <c r="D140" s="178">
        <v>10</v>
      </c>
      <c r="E140" s="306">
        <f t="shared" si="5"/>
        <v>9.017</v>
      </c>
      <c r="F140" s="307">
        <v>90.17</v>
      </c>
      <c r="G140" s="308"/>
      <c r="H140" s="307">
        <f t="shared" si="4"/>
        <v>90.17</v>
      </c>
      <c r="I140" s="313"/>
    </row>
    <row r="141" ht="20.1" customHeight="1" spans="1:9">
      <c r="A141" s="589" t="s">
        <v>741</v>
      </c>
      <c r="B141" s="116" t="s">
        <v>742</v>
      </c>
      <c r="C141" s="18"/>
      <c r="D141" s="178">
        <v>2</v>
      </c>
      <c r="E141" s="306">
        <f t="shared" si="5"/>
        <v>3.475</v>
      </c>
      <c r="F141" s="307">
        <v>6.95</v>
      </c>
      <c r="G141" s="308"/>
      <c r="H141" s="307">
        <f t="shared" si="4"/>
        <v>6.95</v>
      </c>
      <c r="I141" s="313"/>
    </row>
    <row r="142" ht="20.1" customHeight="1" spans="1:9">
      <c r="A142" s="589" t="s">
        <v>743</v>
      </c>
      <c r="B142" s="116" t="s">
        <v>744</v>
      </c>
      <c r="C142" s="18"/>
      <c r="D142" s="178">
        <v>316</v>
      </c>
      <c r="E142" s="306">
        <f t="shared" si="5"/>
        <v>3.7</v>
      </c>
      <c r="F142" s="307">
        <v>1169.2</v>
      </c>
      <c r="G142" s="308"/>
      <c r="H142" s="307">
        <f t="shared" si="4"/>
        <v>1169.2</v>
      </c>
      <c r="I142" s="313"/>
    </row>
    <row r="143" ht="20.1" customHeight="1" spans="1:9">
      <c r="A143" s="589" t="s">
        <v>745</v>
      </c>
      <c r="B143" s="116" t="s">
        <v>746</v>
      </c>
      <c r="C143" s="18"/>
      <c r="D143" s="178">
        <v>245</v>
      </c>
      <c r="E143" s="306">
        <f t="shared" si="5"/>
        <v>0.600204081632653</v>
      </c>
      <c r="F143" s="307">
        <v>147.05</v>
      </c>
      <c r="G143" s="308"/>
      <c r="H143" s="307">
        <f t="shared" si="4"/>
        <v>147.05</v>
      </c>
      <c r="I143" s="313"/>
    </row>
    <row r="144" ht="20.1" customHeight="1" spans="1:9">
      <c r="A144" s="589" t="s">
        <v>747</v>
      </c>
      <c r="B144" s="116" t="s">
        <v>748</v>
      </c>
      <c r="C144" s="18"/>
      <c r="D144" s="178">
        <v>63</v>
      </c>
      <c r="E144" s="306">
        <f t="shared" si="5"/>
        <v>21.551746031746</v>
      </c>
      <c r="F144" s="307">
        <v>1357.76</v>
      </c>
      <c r="G144" s="308"/>
      <c r="H144" s="307">
        <f t="shared" si="4"/>
        <v>1357.76</v>
      </c>
      <c r="I144" s="313"/>
    </row>
    <row r="145" ht="20.1" customHeight="1" spans="1:9">
      <c r="A145" s="589" t="s">
        <v>749</v>
      </c>
      <c r="B145" s="116" t="s">
        <v>750</v>
      </c>
      <c r="C145" s="18"/>
      <c r="D145" s="178">
        <v>9</v>
      </c>
      <c r="E145" s="306">
        <f t="shared" si="5"/>
        <v>273.504444444444</v>
      </c>
      <c r="F145" s="307">
        <v>2461.54</v>
      </c>
      <c r="G145" s="308"/>
      <c r="H145" s="307">
        <f t="shared" si="4"/>
        <v>2461.54</v>
      </c>
      <c r="I145" s="313"/>
    </row>
    <row r="146" ht="20.1" customHeight="1" spans="1:9">
      <c r="A146" s="589" t="s">
        <v>751</v>
      </c>
      <c r="B146" s="116" t="s">
        <v>752</v>
      </c>
      <c r="C146" s="18"/>
      <c r="D146" s="178">
        <v>25</v>
      </c>
      <c r="E146" s="306">
        <f t="shared" si="5"/>
        <v>2.9172</v>
      </c>
      <c r="F146" s="307">
        <v>72.93</v>
      </c>
      <c r="G146" s="308"/>
      <c r="H146" s="307">
        <f t="shared" si="4"/>
        <v>72.93</v>
      </c>
      <c r="I146" s="313"/>
    </row>
    <row r="147" ht="20.1" customHeight="1" spans="1:9">
      <c r="A147" s="589" t="s">
        <v>753</v>
      </c>
      <c r="B147" s="116" t="s">
        <v>754</v>
      </c>
      <c r="C147" s="18"/>
      <c r="D147" s="178">
        <v>241</v>
      </c>
      <c r="E147" s="306">
        <f t="shared" si="5"/>
        <v>1.59078838174274</v>
      </c>
      <c r="F147" s="307">
        <v>383.38</v>
      </c>
      <c r="G147" s="308"/>
      <c r="H147" s="307">
        <f t="shared" si="4"/>
        <v>383.38</v>
      </c>
      <c r="I147" s="313"/>
    </row>
    <row r="148" ht="20.1" customHeight="1" spans="1:9">
      <c r="A148" s="589" t="s">
        <v>755</v>
      </c>
      <c r="B148" s="116" t="s">
        <v>756</v>
      </c>
      <c r="C148" s="18"/>
      <c r="D148" s="178">
        <v>2</v>
      </c>
      <c r="E148" s="306">
        <f t="shared" si="5"/>
        <v>146.105</v>
      </c>
      <c r="F148" s="307">
        <v>292.21</v>
      </c>
      <c r="G148" s="308"/>
      <c r="H148" s="307">
        <f t="shared" si="4"/>
        <v>292.21</v>
      </c>
      <c r="I148" s="313"/>
    </row>
    <row r="149" ht="20.1" customHeight="1" spans="1:9">
      <c r="A149" s="589" t="s">
        <v>757</v>
      </c>
      <c r="B149" s="116" t="s">
        <v>758</v>
      </c>
      <c r="C149" s="18"/>
      <c r="D149" s="178">
        <v>14</v>
      </c>
      <c r="E149" s="306">
        <f t="shared" si="5"/>
        <v>152.531428571429</v>
      </c>
      <c r="F149" s="307">
        <v>2135.44</v>
      </c>
      <c r="G149" s="308"/>
      <c r="H149" s="307">
        <f t="shared" ref="H149:H212" si="6">F149+G149</f>
        <v>2135.44</v>
      </c>
      <c r="I149" s="313"/>
    </row>
    <row r="150" ht="20.1" customHeight="1" spans="1:9">
      <c r="A150" s="589" t="s">
        <v>759</v>
      </c>
      <c r="B150" s="116" t="s">
        <v>760</v>
      </c>
      <c r="C150" s="18"/>
      <c r="D150" s="178">
        <v>506</v>
      </c>
      <c r="E150" s="306">
        <f t="shared" ref="E150:E213" si="7">F150/D150</f>
        <v>6.9</v>
      </c>
      <c r="F150" s="307">
        <v>3491.4</v>
      </c>
      <c r="G150" s="308"/>
      <c r="H150" s="307">
        <f t="shared" si="6"/>
        <v>3491.4</v>
      </c>
      <c r="I150" s="313"/>
    </row>
    <row r="151" ht="20.1" customHeight="1" spans="1:9">
      <c r="A151" s="589" t="s">
        <v>761</v>
      </c>
      <c r="B151" s="116" t="s">
        <v>762</v>
      </c>
      <c r="C151" s="18"/>
      <c r="D151" s="178">
        <v>333</v>
      </c>
      <c r="E151" s="306">
        <f t="shared" si="7"/>
        <v>4</v>
      </c>
      <c r="F151" s="307">
        <v>1332</v>
      </c>
      <c r="G151" s="308"/>
      <c r="H151" s="307">
        <f t="shared" si="6"/>
        <v>1332</v>
      </c>
      <c r="I151" s="313"/>
    </row>
    <row r="152" ht="20.1" customHeight="1" spans="1:9">
      <c r="A152" s="589" t="s">
        <v>763</v>
      </c>
      <c r="B152" s="116" t="s">
        <v>764</v>
      </c>
      <c r="C152" s="18"/>
      <c r="D152" s="178">
        <v>79</v>
      </c>
      <c r="E152" s="306">
        <f t="shared" si="7"/>
        <v>4.01924050632911</v>
      </c>
      <c r="F152" s="307">
        <v>317.52</v>
      </c>
      <c r="G152" s="308"/>
      <c r="H152" s="307">
        <f t="shared" si="6"/>
        <v>317.52</v>
      </c>
      <c r="I152" s="313"/>
    </row>
    <row r="153" ht="20.1" customHeight="1" spans="1:9">
      <c r="A153" s="589" t="s">
        <v>765</v>
      </c>
      <c r="B153" s="116" t="s">
        <v>766</v>
      </c>
      <c r="C153" s="18"/>
      <c r="D153" s="178">
        <v>2635</v>
      </c>
      <c r="E153" s="306">
        <f t="shared" si="7"/>
        <v>0.221601518026565</v>
      </c>
      <c r="F153" s="307">
        <v>583.92</v>
      </c>
      <c r="G153" s="308"/>
      <c r="H153" s="307">
        <f t="shared" si="6"/>
        <v>583.92</v>
      </c>
      <c r="I153" s="313"/>
    </row>
    <row r="154" ht="20.1" customHeight="1" spans="1:9">
      <c r="A154" s="589" t="s">
        <v>767</v>
      </c>
      <c r="B154" s="116" t="s">
        <v>768</v>
      </c>
      <c r="C154" s="18"/>
      <c r="D154" s="178">
        <v>24</v>
      </c>
      <c r="E154" s="306">
        <f t="shared" si="7"/>
        <v>145.9</v>
      </c>
      <c r="F154" s="307">
        <v>3501.6</v>
      </c>
      <c r="G154" s="308"/>
      <c r="H154" s="307">
        <f t="shared" si="6"/>
        <v>3501.6</v>
      </c>
      <c r="I154" s="313"/>
    </row>
    <row r="155" ht="20.1" customHeight="1" spans="1:9">
      <c r="A155" s="589" t="s">
        <v>769</v>
      </c>
      <c r="B155" s="116" t="s">
        <v>770</v>
      </c>
      <c r="C155" s="18"/>
      <c r="D155" s="178">
        <v>65</v>
      </c>
      <c r="E155" s="306">
        <f t="shared" si="7"/>
        <v>143.691846153846</v>
      </c>
      <c r="F155" s="307">
        <v>9339.97</v>
      </c>
      <c r="G155" s="308"/>
      <c r="H155" s="307">
        <f t="shared" si="6"/>
        <v>9339.97</v>
      </c>
      <c r="I155" s="313"/>
    </row>
    <row r="156" ht="20.1" customHeight="1" spans="1:9">
      <c r="A156" s="589" t="s">
        <v>771</v>
      </c>
      <c r="B156" s="116" t="s">
        <v>772</v>
      </c>
      <c r="C156" s="18"/>
      <c r="D156" s="178">
        <v>40</v>
      </c>
      <c r="E156" s="306">
        <f t="shared" si="7"/>
        <v>291.55475</v>
      </c>
      <c r="F156" s="307">
        <v>11662.19</v>
      </c>
      <c r="G156" s="308"/>
      <c r="H156" s="307">
        <f t="shared" si="6"/>
        <v>11662.19</v>
      </c>
      <c r="I156" s="313"/>
    </row>
    <row r="157" ht="20.1" customHeight="1" spans="1:9">
      <c r="A157" s="589" t="s">
        <v>773</v>
      </c>
      <c r="B157" s="116" t="s">
        <v>774</v>
      </c>
      <c r="C157" s="18"/>
      <c r="D157" s="178">
        <v>2</v>
      </c>
      <c r="E157" s="306">
        <f t="shared" si="7"/>
        <v>16</v>
      </c>
      <c r="F157" s="307">
        <v>32</v>
      </c>
      <c r="G157" s="308"/>
      <c r="H157" s="307">
        <f t="shared" si="6"/>
        <v>32</v>
      </c>
      <c r="I157" s="313"/>
    </row>
    <row r="158" ht="20.1" customHeight="1" spans="1:9">
      <c r="A158" s="589" t="s">
        <v>775</v>
      </c>
      <c r="B158" s="116" t="s">
        <v>742</v>
      </c>
      <c r="C158" s="18"/>
      <c r="D158" s="178">
        <v>167</v>
      </c>
      <c r="E158" s="306">
        <f t="shared" si="7"/>
        <v>5.42119760479042</v>
      </c>
      <c r="F158" s="307">
        <v>905.34</v>
      </c>
      <c r="G158" s="308"/>
      <c r="H158" s="307">
        <f t="shared" si="6"/>
        <v>905.34</v>
      </c>
      <c r="I158" s="313"/>
    </row>
    <row r="159" ht="20.1" customHeight="1" spans="1:9">
      <c r="A159" s="589" t="s">
        <v>776</v>
      </c>
      <c r="B159" s="116" t="s">
        <v>777</v>
      </c>
      <c r="C159" s="18"/>
      <c r="D159" s="178">
        <v>18</v>
      </c>
      <c r="E159" s="306">
        <f t="shared" si="7"/>
        <v>16.9594444444444</v>
      </c>
      <c r="F159" s="307">
        <v>305.27</v>
      </c>
      <c r="G159" s="308"/>
      <c r="H159" s="307">
        <f t="shared" si="6"/>
        <v>305.27</v>
      </c>
      <c r="I159" s="313"/>
    </row>
    <row r="160" ht="20.1" customHeight="1" spans="1:9">
      <c r="A160" s="589" t="s">
        <v>778</v>
      </c>
      <c r="B160" s="116" t="s">
        <v>779</v>
      </c>
      <c r="C160" s="18"/>
      <c r="D160" s="178">
        <v>10</v>
      </c>
      <c r="E160" s="306">
        <f t="shared" si="7"/>
        <v>16.798</v>
      </c>
      <c r="F160" s="307">
        <v>167.98</v>
      </c>
      <c r="G160" s="308"/>
      <c r="H160" s="307">
        <f t="shared" si="6"/>
        <v>167.98</v>
      </c>
      <c r="I160" s="313"/>
    </row>
    <row r="161" ht="20.1" customHeight="1" spans="1:9">
      <c r="A161" s="589" t="s">
        <v>780</v>
      </c>
      <c r="B161" s="116" t="s">
        <v>781</v>
      </c>
      <c r="C161" s="18"/>
      <c r="D161" s="178">
        <v>30</v>
      </c>
      <c r="E161" s="306">
        <f t="shared" si="7"/>
        <v>7.41366666666667</v>
      </c>
      <c r="F161" s="307">
        <v>222.41</v>
      </c>
      <c r="G161" s="308"/>
      <c r="H161" s="307">
        <f t="shared" si="6"/>
        <v>222.41</v>
      </c>
      <c r="I161" s="313"/>
    </row>
    <row r="162" ht="20.1" customHeight="1" spans="1:9">
      <c r="A162" s="589" t="s">
        <v>782</v>
      </c>
      <c r="B162" s="116" t="s">
        <v>783</v>
      </c>
      <c r="C162" s="18"/>
      <c r="D162" s="178">
        <v>23</v>
      </c>
      <c r="E162" s="306">
        <f t="shared" si="7"/>
        <v>8.62086956521739</v>
      </c>
      <c r="F162" s="307">
        <v>198.28</v>
      </c>
      <c r="G162" s="308"/>
      <c r="H162" s="307">
        <f t="shared" si="6"/>
        <v>198.28</v>
      </c>
      <c r="I162" s="313"/>
    </row>
    <row r="163" ht="20.1" customHeight="1" spans="1:9">
      <c r="A163" s="589" t="s">
        <v>784</v>
      </c>
      <c r="B163" s="116" t="s">
        <v>785</v>
      </c>
      <c r="C163" s="18"/>
      <c r="D163" s="178">
        <v>105</v>
      </c>
      <c r="E163" s="306">
        <f t="shared" si="7"/>
        <v>2.58590476190476</v>
      </c>
      <c r="F163" s="307">
        <v>271.52</v>
      </c>
      <c r="G163" s="308"/>
      <c r="H163" s="307">
        <f t="shared" si="6"/>
        <v>271.52</v>
      </c>
      <c r="I163" s="313"/>
    </row>
    <row r="164" ht="20.1" customHeight="1" spans="1:9">
      <c r="A164" s="589" t="s">
        <v>786</v>
      </c>
      <c r="B164" s="116" t="s">
        <v>787</v>
      </c>
      <c r="C164" s="18"/>
      <c r="D164" s="178">
        <v>55</v>
      </c>
      <c r="E164" s="306">
        <f t="shared" si="7"/>
        <v>78.6407272727273</v>
      </c>
      <c r="F164" s="307">
        <v>4325.24</v>
      </c>
      <c r="G164" s="308"/>
      <c r="H164" s="307">
        <f t="shared" si="6"/>
        <v>4325.24</v>
      </c>
      <c r="I164" s="313"/>
    </row>
    <row r="165" ht="20.1" customHeight="1" spans="1:9">
      <c r="A165" s="589" t="s">
        <v>788</v>
      </c>
      <c r="B165" s="116" t="s">
        <v>789</v>
      </c>
      <c r="C165" s="18"/>
      <c r="D165" s="178">
        <v>136</v>
      </c>
      <c r="E165" s="306">
        <f t="shared" si="7"/>
        <v>111.650514705882</v>
      </c>
      <c r="F165" s="307">
        <v>15184.47</v>
      </c>
      <c r="G165" s="308"/>
      <c r="H165" s="307">
        <f t="shared" si="6"/>
        <v>15184.47</v>
      </c>
      <c r="I165" s="313"/>
    </row>
    <row r="166" ht="20.1" customHeight="1" spans="1:9">
      <c r="A166" s="589" t="s">
        <v>790</v>
      </c>
      <c r="B166" s="116" t="s">
        <v>791</v>
      </c>
      <c r="C166" s="18"/>
      <c r="D166" s="178">
        <v>65</v>
      </c>
      <c r="E166" s="306">
        <f t="shared" si="7"/>
        <v>66.0193846153846</v>
      </c>
      <c r="F166" s="307">
        <v>4291.26</v>
      </c>
      <c r="G166" s="308"/>
      <c r="H166" s="307">
        <f t="shared" si="6"/>
        <v>4291.26</v>
      </c>
      <c r="I166" s="313"/>
    </row>
    <row r="167" ht="20.1" customHeight="1" spans="1:9">
      <c r="A167" s="589" t="s">
        <v>792</v>
      </c>
      <c r="B167" s="116" t="s">
        <v>793</v>
      </c>
      <c r="C167" s="18"/>
      <c r="D167" s="178">
        <v>10</v>
      </c>
      <c r="E167" s="306">
        <f t="shared" si="7"/>
        <v>60.345</v>
      </c>
      <c r="F167" s="307">
        <v>603.45</v>
      </c>
      <c r="G167" s="308"/>
      <c r="H167" s="307">
        <f t="shared" si="6"/>
        <v>603.45</v>
      </c>
      <c r="I167" s="313"/>
    </row>
    <row r="168" ht="20.1" customHeight="1" spans="1:9">
      <c r="A168" s="589" t="s">
        <v>794</v>
      </c>
      <c r="B168" s="116" t="s">
        <v>795</v>
      </c>
      <c r="C168" s="18"/>
      <c r="D168" s="178">
        <v>7</v>
      </c>
      <c r="E168" s="306">
        <f t="shared" si="7"/>
        <v>60.3442857142857</v>
      </c>
      <c r="F168" s="307">
        <v>422.41</v>
      </c>
      <c r="G168" s="308"/>
      <c r="H168" s="307">
        <f t="shared" si="6"/>
        <v>422.41</v>
      </c>
      <c r="I168" s="313"/>
    </row>
    <row r="169" ht="20.1" customHeight="1" spans="1:9">
      <c r="A169" s="589" t="s">
        <v>796</v>
      </c>
      <c r="B169" s="116" t="s">
        <v>797</v>
      </c>
      <c r="C169" s="18"/>
      <c r="D169" s="178">
        <v>16</v>
      </c>
      <c r="E169" s="306">
        <f t="shared" si="7"/>
        <v>60.345</v>
      </c>
      <c r="F169" s="307">
        <v>965.52</v>
      </c>
      <c r="G169" s="308"/>
      <c r="H169" s="307">
        <f t="shared" si="6"/>
        <v>965.52</v>
      </c>
      <c r="I169" s="313"/>
    </row>
    <row r="170" ht="20.1" customHeight="1" spans="1:9">
      <c r="A170" s="589" t="s">
        <v>798</v>
      </c>
      <c r="B170" s="116" t="s">
        <v>799</v>
      </c>
      <c r="C170" s="18"/>
      <c r="D170" s="178">
        <v>9</v>
      </c>
      <c r="E170" s="306">
        <f t="shared" si="7"/>
        <v>60.3444444444444</v>
      </c>
      <c r="F170" s="307">
        <v>543.1</v>
      </c>
      <c r="G170" s="308"/>
      <c r="H170" s="307">
        <f t="shared" si="6"/>
        <v>543.1</v>
      </c>
      <c r="I170" s="313"/>
    </row>
    <row r="171" ht="20.1" customHeight="1" spans="1:9">
      <c r="A171" s="589" t="s">
        <v>800</v>
      </c>
      <c r="B171" s="116" t="s">
        <v>799</v>
      </c>
      <c r="C171" s="18"/>
      <c r="D171" s="178">
        <v>8</v>
      </c>
      <c r="E171" s="306">
        <f t="shared" si="7"/>
        <v>60.345</v>
      </c>
      <c r="F171" s="307">
        <v>482.76</v>
      </c>
      <c r="G171" s="308"/>
      <c r="H171" s="307">
        <f t="shared" si="6"/>
        <v>482.76</v>
      </c>
      <c r="I171" s="313"/>
    </row>
    <row r="172" ht="20.1" customHeight="1" spans="1:9">
      <c r="A172" s="589" t="s">
        <v>801</v>
      </c>
      <c r="B172" s="116" t="s">
        <v>802</v>
      </c>
      <c r="C172" s="18"/>
      <c r="D172" s="178">
        <v>1</v>
      </c>
      <c r="E172" s="306">
        <f t="shared" si="7"/>
        <v>13.13</v>
      </c>
      <c r="F172" s="307">
        <v>13.13</v>
      </c>
      <c r="G172" s="308"/>
      <c r="H172" s="307">
        <f t="shared" si="6"/>
        <v>13.13</v>
      </c>
      <c r="I172" s="313"/>
    </row>
    <row r="173" ht="20.1" customHeight="1" spans="1:9">
      <c r="A173" s="589" t="s">
        <v>803</v>
      </c>
      <c r="B173" s="116" t="s">
        <v>804</v>
      </c>
      <c r="C173" s="18"/>
      <c r="D173" s="178">
        <v>116</v>
      </c>
      <c r="E173" s="306">
        <f t="shared" si="7"/>
        <v>2.13672413793103</v>
      </c>
      <c r="F173" s="307">
        <v>247.86</v>
      </c>
      <c r="G173" s="308"/>
      <c r="H173" s="307">
        <f t="shared" si="6"/>
        <v>247.86</v>
      </c>
      <c r="I173" s="313"/>
    </row>
    <row r="174" ht="20.1" customHeight="1" spans="1:9">
      <c r="A174" s="589" t="s">
        <v>805</v>
      </c>
      <c r="B174" s="116" t="s">
        <v>806</v>
      </c>
      <c r="C174" s="18"/>
      <c r="D174" s="178">
        <v>10</v>
      </c>
      <c r="E174" s="306">
        <f t="shared" si="7"/>
        <v>177.778</v>
      </c>
      <c r="F174" s="307">
        <v>1777.78</v>
      </c>
      <c r="G174" s="308"/>
      <c r="H174" s="307">
        <f t="shared" si="6"/>
        <v>1777.78</v>
      </c>
      <c r="I174" s="313"/>
    </row>
    <row r="175" ht="20.1" customHeight="1" spans="1:9">
      <c r="A175" s="589" t="s">
        <v>807</v>
      </c>
      <c r="B175" s="116" t="s">
        <v>808</v>
      </c>
      <c r="C175" s="18"/>
      <c r="D175" s="178">
        <v>15</v>
      </c>
      <c r="E175" s="306">
        <f t="shared" si="7"/>
        <v>130.382666666667</v>
      </c>
      <c r="F175" s="307">
        <v>1955.74</v>
      </c>
      <c r="G175" s="308"/>
      <c r="H175" s="307">
        <f t="shared" si="6"/>
        <v>1955.74</v>
      </c>
      <c r="I175" s="313"/>
    </row>
    <row r="176" ht="20.1" customHeight="1" spans="1:9">
      <c r="A176" s="589" t="s">
        <v>809</v>
      </c>
      <c r="B176" s="116" t="s">
        <v>810</v>
      </c>
      <c r="C176" s="18"/>
      <c r="D176" s="178">
        <v>103</v>
      </c>
      <c r="E176" s="306">
        <f t="shared" si="7"/>
        <v>5.30203883495146</v>
      </c>
      <c r="F176" s="307">
        <v>546.11</v>
      </c>
      <c r="G176" s="308"/>
      <c r="H176" s="307">
        <f t="shared" si="6"/>
        <v>546.11</v>
      </c>
      <c r="I176" s="313"/>
    </row>
    <row r="177" ht="20.1" customHeight="1" spans="1:9">
      <c r="A177" s="589" t="s">
        <v>811</v>
      </c>
      <c r="B177" s="116" t="s">
        <v>812</v>
      </c>
      <c r="C177" s="18"/>
      <c r="D177" s="178">
        <v>25</v>
      </c>
      <c r="E177" s="306">
        <f t="shared" si="7"/>
        <v>1.6</v>
      </c>
      <c r="F177" s="307">
        <v>40</v>
      </c>
      <c r="G177" s="308"/>
      <c r="H177" s="307">
        <f t="shared" si="6"/>
        <v>40</v>
      </c>
      <c r="I177" s="313"/>
    </row>
    <row r="178" ht="20.1" customHeight="1" spans="1:9">
      <c r="A178" s="589" t="s">
        <v>813</v>
      </c>
      <c r="B178" s="116" t="s">
        <v>814</v>
      </c>
      <c r="C178" s="18"/>
      <c r="D178" s="178">
        <v>4</v>
      </c>
      <c r="E178" s="306">
        <f t="shared" si="7"/>
        <v>129.655</v>
      </c>
      <c r="F178" s="307">
        <v>518.62</v>
      </c>
      <c r="G178" s="308"/>
      <c r="H178" s="307">
        <f t="shared" si="6"/>
        <v>518.62</v>
      </c>
      <c r="I178" s="313"/>
    </row>
    <row r="179" ht="20.1" customHeight="1" spans="1:9">
      <c r="A179" s="589" t="s">
        <v>815</v>
      </c>
      <c r="B179" s="116" t="s">
        <v>816</v>
      </c>
      <c r="C179" s="18"/>
      <c r="D179" s="178">
        <v>3</v>
      </c>
      <c r="E179" s="306">
        <f t="shared" si="7"/>
        <v>264.25</v>
      </c>
      <c r="F179" s="307">
        <v>792.75</v>
      </c>
      <c r="G179" s="308"/>
      <c r="H179" s="307">
        <f t="shared" si="6"/>
        <v>792.75</v>
      </c>
      <c r="I179" s="313"/>
    </row>
    <row r="180" ht="20.1" customHeight="1" spans="1:9">
      <c r="A180" s="589" t="s">
        <v>817</v>
      </c>
      <c r="B180" s="116" t="s">
        <v>818</v>
      </c>
      <c r="C180" s="18"/>
      <c r="D180" s="178">
        <v>206</v>
      </c>
      <c r="E180" s="306">
        <f t="shared" si="7"/>
        <v>20.6886893203883</v>
      </c>
      <c r="F180" s="307">
        <v>4261.87</v>
      </c>
      <c r="G180" s="308"/>
      <c r="H180" s="307">
        <f t="shared" si="6"/>
        <v>4261.87</v>
      </c>
      <c r="I180" s="313"/>
    </row>
    <row r="181" ht="20.1" customHeight="1" spans="1:9">
      <c r="A181" s="589" t="s">
        <v>819</v>
      </c>
      <c r="B181" s="116" t="s">
        <v>820</v>
      </c>
      <c r="C181" s="18"/>
      <c r="D181" s="178">
        <v>52</v>
      </c>
      <c r="E181" s="306">
        <f t="shared" si="7"/>
        <v>21.5517307692308</v>
      </c>
      <c r="F181" s="307">
        <v>1120.69</v>
      </c>
      <c r="G181" s="308"/>
      <c r="H181" s="307">
        <f t="shared" si="6"/>
        <v>1120.69</v>
      </c>
      <c r="I181" s="313"/>
    </row>
    <row r="182" ht="20.1" customHeight="1" spans="1:9">
      <c r="A182" s="589" t="s">
        <v>821</v>
      </c>
      <c r="B182" s="116" t="s">
        <v>822</v>
      </c>
      <c r="C182" s="18"/>
      <c r="D182" s="178">
        <v>117</v>
      </c>
      <c r="E182" s="306">
        <f t="shared" si="7"/>
        <v>0.834273504273504</v>
      </c>
      <c r="F182" s="307">
        <v>97.61</v>
      </c>
      <c r="G182" s="308"/>
      <c r="H182" s="307">
        <f t="shared" si="6"/>
        <v>97.61</v>
      </c>
      <c r="I182" s="313"/>
    </row>
    <row r="183" ht="20.1" customHeight="1" spans="1:9">
      <c r="A183" s="589" t="s">
        <v>823</v>
      </c>
      <c r="B183" s="116" t="s">
        <v>824</v>
      </c>
      <c r="C183" s="18"/>
      <c r="D183" s="178">
        <v>312</v>
      </c>
      <c r="E183" s="306">
        <f t="shared" si="7"/>
        <v>2.72413461538461</v>
      </c>
      <c r="F183" s="307">
        <v>849.93</v>
      </c>
      <c r="G183" s="308"/>
      <c r="H183" s="307">
        <f t="shared" si="6"/>
        <v>849.93</v>
      </c>
      <c r="I183" s="313"/>
    </row>
    <row r="184" ht="20.1" customHeight="1" spans="1:9">
      <c r="A184" s="589" t="s">
        <v>825</v>
      </c>
      <c r="B184" s="116" t="s">
        <v>826</v>
      </c>
      <c r="C184" s="18"/>
      <c r="D184" s="178">
        <v>15</v>
      </c>
      <c r="E184" s="306">
        <f t="shared" si="7"/>
        <v>67.586</v>
      </c>
      <c r="F184" s="307">
        <v>1013.79</v>
      </c>
      <c r="G184" s="308"/>
      <c r="H184" s="307">
        <f t="shared" si="6"/>
        <v>1013.79</v>
      </c>
      <c r="I184" s="313"/>
    </row>
    <row r="185" ht="20.1" customHeight="1" spans="1:9">
      <c r="A185" s="589" t="s">
        <v>827</v>
      </c>
      <c r="B185" s="116" t="s">
        <v>828</v>
      </c>
      <c r="C185" s="18"/>
      <c r="D185" s="178">
        <v>23</v>
      </c>
      <c r="E185" s="306">
        <f t="shared" si="7"/>
        <v>136.551739130435</v>
      </c>
      <c r="F185" s="307">
        <v>3140.69</v>
      </c>
      <c r="G185" s="308"/>
      <c r="H185" s="307">
        <f t="shared" si="6"/>
        <v>3140.69</v>
      </c>
      <c r="I185" s="313"/>
    </row>
    <row r="186" ht="20.1" customHeight="1" spans="1:9">
      <c r="A186" s="589" t="s">
        <v>829</v>
      </c>
      <c r="B186" s="116" t="s">
        <v>830</v>
      </c>
      <c r="C186" s="18"/>
      <c r="D186" s="178">
        <v>7</v>
      </c>
      <c r="E186" s="306">
        <f t="shared" si="7"/>
        <v>67.5857142857143</v>
      </c>
      <c r="F186" s="307">
        <v>473.1</v>
      </c>
      <c r="G186" s="308"/>
      <c r="H186" s="307">
        <f t="shared" si="6"/>
        <v>473.1</v>
      </c>
      <c r="I186" s="313"/>
    </row>
    <row r="187" ht="20.1" customHeight="1" spans="1:9">
      <c r="A187" s="589" t="s">
        <v>831</v>
      </c>
      <c r="B187" s="116" t="s">
        <v>832</v>
      </c>
      <c r="C187" s="18"/>
      <c r="D187" s="178">
        <v>50</v>
      </c>
      <c r="E187" s="306">
        <f t="shared" si="7"/>
        <v>8.5344</v>
      </c>
      <c r="F187" s="307">
        <v>426.72</v>
      </c>
      <c r="G187" s="308"/>
      <c r="H187" s="307">
        <f t="shared" si="6"/>
        <v>426.72</v>
      </c>
      <c r="I187" s="313"/>
    </row>
    <row r="188" ht="20.1" customHeight="1" spans="1:9">
      <c r="A188" s="589" t="s">
        <v>833</v>
      </c>
      <c r="B188" s="116" t="s">
        <v>834</v>
      </c>
      <c r="C188" s="18"/>
      <c r="D188" s="178">
        <v>50</v>
      </c>
      <c r="E188" s="306">
        <f t="shared" si="7"/>
        <v>145.0862</v>
      </c>
      <c r="F188" s="307">
        <v>7254.31</v>
      </c>
      <c r="G188" s="308"/>
      <c r="H188" s="307">
        <f t="shared" si="6"/>
        <v>7254.31</v>
      </c>
      <c r="I188" s="313"/>
    </row>
    <row r="189" ht="20.1" customHeight="1" spans="1:9">
      <c r="A189" s="589" t="s">
        <v>835</v>
      </c>
      <c r="B189" s="116" t="s">
        <v>836</v>
      </c>
      <c r="C189" s="18"/>
      <c r="D189" s="178">
        <v>35</v>
      </c>
      <c r="E189" s="306">
        <f t="shared" si="7"/>
        <v>137.755142857143</v>
      </c>
      <c r="F189" s="307">
        <v>4821.43</v>
      </c>
      <c r="G189" s="308"/>
      <c r="H189" s="307">
        <f t="shared" si="6"/>
        <v>4821.43</v>
      </c>
      <c r="I189" s="313"/>
    </row>
    <row r="190" ht="20.1" customHeight="1" spans="1:9">
      <c r="A190" s="589" t="s">
        <v>837</v>
      </c>
      <c r="B190" s="116" t="s">
        <v>838</v>
      </c>
      <c r="C190" s="18"/>
      <c r="D190" s="178">
        <v>174</v>
      </c>
      <c r="E190" s="306">
        <f t="shared" si="7"/>
        <v>94.8437356321839</v>
      </c>
      <c r="F190" s="307">
        <v>16502.81</v>
      </c>
      <c r="G190" s="308"/>
      <c r="H190" s="307">
        <f t="shared" si="6"/>
        <v>16502.81</v>
      </c>
      <c r="I190" s="313"/>
    </row>
    <row r="191" ht="20.1" customHeight="1" spans="1:9">
      <c r="A191" s="589" t="s">
        <v>839</v>
      </c>
      <c r="B191" s="116" t="s">
        <v>840</v>
      </c>
      <c r="C191" s="18"/>
      <c r="D191" s="178">
        <v>29</v>
      </c>
      <c r="E191" s="306">
        <f t="shared" si="7"/>
        <v>117.637586206897</v>
      </c>
      <c r="F191" s="307">
        <v>3411.49</v>
      </c>
      <c r="G191" s="308"/>
      <c r="H191" s="307">
        <f t="shared" si="6"/>
        <v>3411.49</v>
      </c>
      <c r="I191" s="313"/>
    </row>
    <row r="192" ht="20.1" customHeight="1" spans="1:9">
      <c r="A192" s="589" t="s">
        <v>841</v>
      </c>
      <c r="B192" s="116" t="s">
        <v>842</v>
      </c>
      <c r="C192" s="18"/>
      <c r="D192" s="178">
        <v>6</v>
      </c>
      <c r="E192" s="306">
        <f t="shared" si="7"/>
        <v>198.62</v>
      </c>
      <c r="F192" s="307">
        <v>1191.72</v>
      </c>
      <c r="G192" s="308"/>
      <c r="H192" s="307">
        <f t="shared" si="6"/>
        <v>1191.72</v>
      </c>
      <c r="I192" s="313"/>
    </row>
    <row r="193" ht="20.1" customHeight="1" spans="1:9">
      <c r="A193" s="589" t="s">
        <v>843</v>
      </c>
      <c r="B193" s="116" t="s">
        <v>844</v>
      </c>
      <c r="C193" s="18"/>
      <c r="D193" s="178">
        <v>6</v>
      </c>
      <c r="E193" s="306">
        <f t="shared" si="7"/>
        <v>205.516666666667</v>
      </c>
      <c r="F193" s="307">
        <v>1233.1</v>
      </c>
      <c r="G193" s="308"/>
      <c r="H193" s="307">
        <f t="shared" si="6"/>
        <v>1233.1</v>
      </c>
      <c r="I193" s="313"/>
    </row>
    <row r="194" ht="20.1" customHeight="1" spans="1:9">
      <c r="A194" s="589" t="s">
        <v>845</v>
      </c>
      <c r="B194" s="116" t="s">
        <v>846</v>
      </c>
      <c r="C194" s="18"/>
      <c r="D194" s="178">
        <v>15</v>
      </c>
      <c r="E194" s="306">
        <f t="shared" si="7"/>
        <v>46.8966666666667</v>
      </c>
      <c r="F194" s="307">
        <v>703.45</v>
      </c>
      <c r="G194" s="308"/>
      <c r="H194" s="307">
        <f t="shared" si="6"/>
        <v>703.45</v>
      </c>
      <c r="I194" s="313"/>
    </row>
    <row r="195" ht="20.1" customHeight="1" spans="1:9">
      <c r="A195" s="589" t="s">
        <v>847</v>
      </c>
      <c r="B195" s="116" t="s">
        <v>848</v>
      </c>
      <c r="C195" s="18"/>
      <c r="D195" s="178">
        <v>4</v>
      </c>
      <c r="E195" s="306">
        <f t="shared" si="7"/>
        <v>150.345</v>
      </c>
      <c r="F195" s="307">
        <v>601.38</v>
      </c>
      <c r="G195" s="308"/>
      <c r="H195" s="307">
        <f t="shared" si="6"/>
        <v>601.38</v>
      </c>
      <c r="I195" s="313"/>
    </row>
    <row r="196" ht="20.1" customHeight="1" spans="1:9">
      <c r="A196" s="589" t="s">
        <v>849</v>
      </c>
      <c r="B196" s="116" t="s">
        <v>850</v>
      </c>
      <c r="C196" s="18"/>
      <c r="D196" s="178">
        <v>6</v>
      </c>
      <c r="E196" s="306">
        <f t="shared" si="7"/>
        <v>108.965</v>
      </c>
      <c r="F196" s="307">
        <v>653.79</v>
      </c>
      <c r="G196" s="308"/>
      <c r="H196" s="307">
        <f t="shared" si="6"/>
        <v>653.79</v>
      </c>
      <c r="I196" s="313"/>
    </row>
    <row r="197" ht="20.1" customHeight="1" spans="1:9">
      <c r="A197" s="589" t="s">
        <v>851</v>
      </c>
      <c r="B197" s="116" t="s">
        <v>852</v>
      </c>
      <c r="C197" s="18"/>
      <c r="D197" s="178">
        <v>8</v>
      </c>
      <c r="E197" s="306">
        <f t="shared" si="7"/>
        <v>198.29375</v>
      </c>
      <c r="F197" s="307">
        <v>1586.35</v>
      </c>
      <c r="G197" s="308"/>
      <c r="H197" s="307">
        <f t="shared" si="6"/>
        <v>1586.35</v>
      </c>
      <c r="I197" s="313"/>
    </row>
    <row r="198" ht="20.1" customHeight="1" spans="1:9">
      <c r="A198" s="589" t="s">
        <v>853</v>
      </c>
      <c r="B198" s="116" t="s">
        <v>854</v>
      </c>
      <c r="C198" s="18"/>
      <c r="D198" s="178">
        <v>11</v>
      </c>
      <c r="E198" s="306">
        <f t="shared" si="7"/>
        <v>68.1036363636364</v>
      </c>
      <c r="F198" s="307">
        <v>749.14</v>
      </c>
      <c r="G198" s="308"/>
      <c r="H198" s="307">
        <f t="shared" si="6"/>
        <v>749.14</v>
      </c>
      <c r="I198" s="313"/>
    </row>
    <row r="199" ht="20.1" customHeight="1" spans="1:9">
      <c r="A199" s="589" t="s">
        <v>855</v>
      </c>
      <c r="B199" s="116" t="s">
        <v>856</v>
      </c>
      <c r="C199" s="18"/>
      <c r="D199" s="178">
        <v>64</v>
      </c>
      <c r="E199" s="306">
        <f t="shared" si="7"/>
        <v>74.4828125</v>
      </c>
      <c r="F199" s="307">
        <v>4766.9</v>
      </c>
      <c r="G199" s="308"/>
      <c r="H199" s="307">
        <f t="shared" si="6"/>
        <v>4766.9</v>
      </c>
      <c r="I199" s="313"/>
    </row>
    <row r="200" ht="20.1" customHeight="1" spans="1:9">
      <c r="A200" s="589" t="s">
        <v>857</v>
      </c>
      <c r="B200" s="116" t="s">
        <v>856</v>
      </c>
      <c r="C200" s="18"/>
      <c r="D200" s="178">
        <v>80</v>
      </c>
      <c r="E200" s="306">
        <f t="shared" si="7"/>
        <v>74.48275</v>
      </c>
      <c r="F200" s="307">
        <v>5958.62</v>
      </c>
      <c r="G200" s="308"/>
      <c r="H200" s="307">
        <f t="shared" si="6"/>
        <v>5958.62</v>
      </c>
      <c r="I200" s="313"/>
    </row>
    <row r="201" ht="20.1" customHeight="1" spans="1:9">
      <c r="A201" s="589" t="s">
        <v>858</v>
      </c>
      <c r="B201" s="116" t="s">
        <v>859</v>
      </c>
      <c r="C201" s="18"/>
      <c r="D201" s="178">
        <v>105</v>
      </c>
      <c r="E201" s="306">
        <f t="shared" si="7"/>
        <v>170.689619047619</v>
      </c>
      <c r="F201" s="307">
        <v>17922.41</v>
      </c>
      <c r="G201" s="308"/>
      <c r="H201" s="307">
        <f t="shared" si="6"/>
        <v>17922.41</v>
      </c>
      <c r="I201" s="313"/>
    </row>
    <row r="202" ht="20.1" customHeight="1" spans="1:9">
      <c r="A202" s="589" t="s">
        <v>860</v>
      </c>
      <c r="B202" s="116" t="s">
        <v>859</v>
      </c>
      <c r="C202" s="18"/>
      <c r="D202" s="178">
        <v>40</v>
      </c>
      <c r="E202" s="306">
        <f t="shared" si="7"/>
        <v>170.68975</v>
      </c>
      <c r="F202" s="307">
        <v>6827.59</v>
      </c>
      <c r="G202" s="308"/>
      <c r="H202" s="307">
        <f t="shared" si="6"/>
        <v>6827.59</v>
      </c>
      <c r="I202" s="313"/>
    </row>
    <row r="203" ht="20.1" customHeight="1" spans="1:9">
      <c r="A203" s="589" t="s">
        <v>861</v>
      </c>
      <c r="B203" s="116" t="s">
        <v>862</v>
      </c>
      <c r="C203" s="18"/>
      <c r="D203" s="178">
        <v>49</v>
      </c>
      <c r="E203" s="306">
        <f t="shared" si="7"/>
        <v>51.7240816326531</v>
      </c>
      <c r="F203" s="307">
        <v>2534.48</v>
      </c>
      <c r="G203" s="308"/>
      <c r="H203" s="307">
        <f t="shared" si="6"/>
        <v>2534.48</v>
      </c>
      <c r="I203" s="313"/>
    </row>
    <row r="204" ht="20.1" customHeight="1" spans="1:9">
      <c r="A204" s="589" t="s">
        <v>863</v>
      </c>
      <c r="B204" s="116" t="s">
        <v>862</v>
      </c>
      <c r="C204" s="18"/>
      <c r="D204" s="178">
        <v>160</v>
      </c>
      <c r="E204" s="306">
        <f t="shared" si="7"/>
        <v>51.724125</v>
      </c>
      <c r="F204" s="307">
        <v>8275.86</v>
      </c>
      <c r="G204" s="308"/>
      <c r="H204" s="307">
        <f t="shared" si="6"/>
        <v>8275.86</v>
      </c>
      <c r="I204" s="313"/>
    </row>
    <row r="205" ht="20.1" customHeight="1" spans="1:9">
      <c r="A205" s="589" t="s">
        <v>864</v>
      </c>
      <c r="B205" s="116" t="s">
        <v>865</v>
      </c>
      <c r="C205" s="18"/>
      <c r="D205" s="178">
        <v>12</v>
      </c>
      <c r="E205" s="306">
        <f t="shared" si="7"/>
        <v>6.3075</v>
      </c>
      <c r="F205" s="307">
        <v>75.69</v>
      </c>
      <c r="G205" s="308"/>
      <c r="H205" s="307">
        <f t="shared" si="6"/>
        <v>75.69</v>
      </c>
      <c r="I205" s="313"/>
    </row>
    <row r="206" ht="20.1" customHeight="1" spans="1:9">
      <c r="A206" s="589" t="s">
        <v>866</v>
      </c>
      <c r="B206" s="116" t="s">
        <v>865</v>
      </c>
      <c r="C206" s="18"/>
      <c r="D206" s="178">
        <v>3</v>
      </c>
      <c r="E206" s="306">
        <f t="shared" si="7"/>
        <v>6.30666666666667</v>
      </c>
      <c r="F206" s="307">
        <v>18.92</v>
      </c>
      <c r="G206" s="308"/>
      <c r="H206" s="307">
        <f t="shared" si="6"/>
        <v>18.92</v>
      </c>
      <c r="I206" s="313"/>
    </row>
    <row r="207" ht="20.1" customHeight="1" spans="1:9">
      <c r="A207" s="589" t="s">
        <v>867</v>
      </c>
      <c r="B207" s="116" t="s">
        <v>868</v>
      </c>
      <c r="C207" s="18"/>
      <c r="D207" s="178">
        <v>116</v>
      </c>
      <c r="E207" s="306">
        <f t="shared" si="7"/>
        <v>6.72612068965517</v>
      </c>
      <c r="F207" s="307">
        <v>780.23</v>
      </c>
      <c r="G207" s="308"/>
      <c r="H207" s="307">
        <f t="shared" si="6"/>
        <v>780.23</v>
      </c>
      <c r="I207" s="313"/>
    </row>
    <row r="208" ht="20.1" customHeight="1" spans="1:9">
      <c r="A208" s="589" t="s">
        <v>869</v>
      </c>
      <c r="B208" s="116" t="s">
        <v>868</v>
      </c>
      <c r="C208" s="18"/>
      <c r="D208" s="178">
        <v>300</v>
      </c>
      <c r="E208" s="306">
        <f t="shared" si="7"/>
        <v>6.72613333333333</v>
      </c>
      <c r="F208" s="307">
        <v>2017.84</v>
      </c>
      <c r="G208" s="308"/>
      <c r="H208" s="307">
        <f t="shared" si="6"/>
        <v>2017.84</v>
      </c>
      <c r="I208" s="313"/>
    </row>
    <row r="209" ht="20.1" customHeight="1" spans="1:9">
      <c r="A209" s="589" t="s">
        <v>870</v>
      </c>
      <c r="B209" s="116" t="s">
        <v>871</v>
      </c>
      <c r="C209" s="18"/>
      <c r="D209" s="178">
        <v>2800</v>
      </c>
      <c r="E209" s="306">
        <f t="shared" si="7"/>
        <v>0.137932142857143</v>
      </c>
      <c r="F209" s="307">
        <v>386.21</v>
      </c>
      <c r="G209" s="308"/>
      <c r="H209" s="307">
        <f t="shared" si="6"/>
        <v>386.21</v>
      </c>
      <c r="I209" s="313"/>
    </row>
    <row r="210" ht="20.1" customHeight="1" spans="1:9">
      <c r="A210" s="589" t="s">
        <v>872</v>
      </c>
      <c r="B210" s="116" t="s">
        <v>873</v>
      </c>
      <c r="C210" s="18"/>
      <c r="D210" s="178">
        <v>5</v>
      </c>
      <c r="E210" s="306">
        <f t="shared" si="7"/>
        <v>80.358</v>
      </c>
      <c r="F210" s="307">
        <v>401.79</v>
      </c>
      <c r="G210" s="308"/>
      <c r="H210" s="307">
        <f t="shared" si="6"/>
        <v>401.79</v>
      </c>
      <c r="I210" s="313"/>
    </row>
    <row r="211" ht="20.1" customHeight="1" spans="1:9">
      <c r="A211" s="589" t="s">
        <v>874</v>
      </c>
      <c r="B211" s="116" t="s">
        <v>875</v>
      </c>
      <c r="C211" s="18"/>
      <c r="D211" s="178">
        <v>4</v>
      </c>
      <c r="E211" s="306">
        <f t="shared" si="7"/>
        <v>89.615</v>
      </c>
      <c r="F211" s="307">
        <v>358.46</v>
      </c>
      <c r="G211" s="308"/>
      <c r="H211" s="307">
        <f t="shared" si="6"/>
        <v>358.46</v>
      </c>
      <c r="I211" s="313"/>
    </row>
    <row r="212" ht="20.1" customHeight="1" spans="1:9">
      <c r="A212" s="589" t="s">
        <v>876</v>
      </c>
      <c r="B212" s="116" t="s">
        <v>877</v>
      </c>
      <c r="C212" s="18"/>
      <c r="D212" s="178">
        <v>1</v>
      </c>
      <c r="E212" s="306">
        <f t="shared" si="7"/>
        <v>70.53</v>
      </c>
      <c r="F212" s="307">
        <v>70.53</v>
      </c>
      <c r="G212" s="308"/>
      <c r="H212" s="307">
        <f t="shared" si="6"/>
        <v>70.53</v>
      </c>
      <c r="I212" s="313"/>
    </row>
    <row r="213" ht="20.1" customHeight="1" spans="1:9">
      <c r="A213" s="589" t="s">
        <v>878</v>
      </c>
      <c r="B213" s="116" t="s">
        <v>879</v>
      </c>
      <c r="C213" s="18"/>
      <c r="D213" s="178">
        <v>278</v>
      </c>
      <c r="E213" s="306">
        <f t="shared" si="7"/>
        <v>3.87931654676259</v>
      </c>
      <c r="F213" s="307">
        <v>1078.45</v>
      </c>
      <c r="G213" s="308"/>
      <c r="H213" s="307">
        <f t="shared" ref="H213:H276" si="8">F213+G213</f>
        <v>1078.45</v>
      </c>
      <c r="I213" s="313"/>
    </row>
    <row r="214" ht="20.1" customHeight="1" spans="1:9">
      <c r="A214" s="589" t="s">
        <v>880</v>
      </c>
      <c r="B214" s="116" t="s">
        <v>881</v>
      </c>
      <c r="C214" s="18"/>
      <c r="D214" s="178">
        <v>43</v>
      </c>
      <c r="E214" s="306">
        <f t="shared" ref="E214:E277" si="9">F214/D214</f>
        <v>15.196511627907</v>
      </c>
      <c r="F214" s="307">
        <v>653.45</v>
      </c>
      <c r="G214" s="308"/>
      <c r="H214" s="307">
        <f t="shared" si="8"/>
        <v>653.45</v>
      </c>
      <c r="I214" s="313"/>
    </row>
    <row r="215" ht="20.1" customHeight="1" spans="1:9">
      <c r="A215" s="589" t="s">
        <v>882</v>
      </c>
      <c r="B215" s="116" t="s">
        <v>883</v>
      </c>
      <c r="C215" s="18"/>
      <c r="D215" s="178">
        <v>20</v>
      </c>
      <c r="E215" s="306">
        <f t="shared" si="9"/>
        <v>8.547</v>
      </c>
      <c r="F215" s="307">
        <v>170.94</v>
      </c>
      <c r="G215" s="308"/>
      <c r="H215" s="307">
        <f t="shared" si="8"/>
        <v>170.94</v>
      </c>
      <c r="I215" s="313"/>
    </row>
    <row r="216" ht="20.1" customHeight="1" spans="1:9">
      <c r="A216" s="589" t="s">
        <v>884</v>
      </c>
      <c r="B216" s="116" t="s">
        <v>885</v>
      </c>
      <c r="C216" s="18"/>
      <c r="D216" s="178">
        <v>70</v>
      </c>
      <c r="E216" s="306">
        <f t="shared" si="9"/>
        <v>34.4827142857143</v>
      </c>
      <c r="F216" s="307">
        <v>2413.79</v>
      </c>
      <c r="G216" s="308"/>
      <c r="H216" s="307">
        <f t="shared" si="8"/>
        <v>2413.79</v>
      </c>
      <c r="I216" s="313"/>
    </row>
    <row r="217" ht="20.1" customHeight="1" spans="1:9">
      <c r="A217" s="589" t="s">
        <v>886</v>
      </c>
      <c r="B217" s="116" t="s">
        <v>885</v>
      </c>
      <c r="C217" s="18"/>
      <c r="D217" s="178">
        <v>16</v>
      </c>
      <c r="E217" s="306">
        <f t="shared" si="9"/>
        <v>34.4825</v>
      </c>
      <c r="F217" s="307">
        <v>551.72</v>
      </c>
      <c r="G217" s="308"/>
      <c r="H217" s="307">
        <f t="shared" si="8"/>
        <v>551.72</v>
      </c>
      <c r="I217" s="313"/>
    </row>
    <row r="218" ht="20.1" customHeight="1" spans="1:9">
      <c r="A218" s="589" t="s">
        <v>887</v>
      </c>
      <c r="B218" s="116" t="s">
        <v>888</v>
      </c>
      <c r="C218" s="18"/>
      <c r="D218" s="178">
        <v>17</v>
      </c>
      <c r="E218" s="306">
        <f t="shared" si="9"/>
        <v>44.5411764705882</v>
      </c>
      <c r="F218" s="307">
        <v>757.2</v>
      </c>
      <c r="G218" s="308"/>
      <c r="H218" s="307">
        <f t="shared" si="8"/>
        <v>757.2</v>
      </c>
      <c r="I218" s="313"/>
    </row>
    <row r="219" ht="20.1" customHeight="1" spans="1:9">
      <c r="A219" s="589" t="s">
        <v>889</v>
      </c>
      <c r="B219" s="116" t="s">
        <v>890</v>
      </c>
      <c r="C219" s="18"/>
      <c r="D219" s="178">
        <v>17</v>
      </c>
      <c r="E219" s="306">
        <f t="shared" si="9"/>
        <v>6206.89647058824</v>
      </c>
      <c r="F219" s="307">
        <v>105517.24</v>
      </c>
      <c r="G219" s="308"/>
      <c r="H219" s="307">
        <f t="shared" si="8"/>
        <v>105517.24</v>
      </c>
      <c r="I219" s="313"/>
    </row>
    <row r="220" ht="20.1" customHeight="1" spans="1:9">
      <c r="A220" s="589" t="s">
        <v>891</v>
      </c>
      <c r="B220" s="116" t="s">
        <v>892</v>
      </c>
      <c r="C220" s="18"/>
      <c r="D220" s="178">
        <v>5</v>
      </c>
      <c r="E220" s="306">
        <f t="shared" si="9"/>
        <v>598.29</v>
      </c>
      <c r="F220" s="307">
        <v>2991.45</v>
      </c>
      <c r="G220" s="308"/>
      <c r="H220" s="307">
        <f t="shared" si="8"/>
        <v>2991.45</v>
      </c>
      <c r="I220" s="313"/>
    </row>
    <row r="221" ht="20.1" customHeight="1" spans="1:9">
      <c r="A221" s="589" t="s">
        <v>893</v>
      </c>
      <c r="B221" s="116" t="s">
        <v>892</v>
      </c>
      <c r="C221" s="18"/>
      <c r="D221" s="178">
        <v>1</v>
      </c>
      <c r="E221" s="306">
        <f t="shared" si="9"/>
        <v>598.29</v>
      </c>
      <c r="F221" s="307">
        <v>598.29</v>
      </c>
      <c r="G221" s="308"/>
      <c r="H221" s="307">
        <f t="shared" si="8"/>
        <v>598.29</v>
      </c>
      <c r="I221" s="313"/>
    </row>
    <row r="222" ht="20.1" customHeight="1" spans="1:9">
      <c r="A222" s="589" t="s">
        <v>894</v>
      </c>
      <c r="B222" s="116" t="s">
        <v>895</v>
      </c>
      <c r="C222" s="18"/>
      <c r="D222" s="178">
        <v>14</v>
      </c>
      <c r="E222" s="306">
        <f t="shared" si="9"/>
        <v>598.290714285714</v>
      </c>
      <c r="F222" s="307">
        <v>8376.07</v>
      </c>
      <c r="G222" s="308"/>
      <c r="H222" s="307">
        <f t="shared" si="8"/>
        <v>8376.07</v>
      </c>
      <c r="I222" s="313"/>
    </row>
    <row r="223" ht="20.1" customHeight="1" spans="1:9">
      <c r="A223" s="589" t="s">
        <v>896</v>
      </c>
      <c r="B223" s="116" t="s">
        <v>897</v>
      </c>
      <c r="C223" s="18"/>
      <c r="D223" s="178">
        <v>2</v>
      </c>
      <c r="E223" s="306">
        <f t="shared" si="9"/>
        <v>410.255</v>
      </c>
      <c r="F223" s="307">
        <v>820.51</v>
      </c>
      <c r="G223" s="308"/>
      <c r="H223" s="307">
        <f t="shared" si="8"/>
        <v>820.51</v>
      </c>
      <c r="I223" s="313"/>
    </row>
    <row r="224" ht="20.1" customHeight="1" spans="1:9">
      <c r="A224" s="589" t="s">
        <v>898</v>
      </c>
      <c r="B224" s="116" t="s">
        <v>899</v>
      </c>
      <c r="C224" s="18"/>
      <c r="D224" s="178">
        <v>1</v>
      </c>
      <c r="E224" s="306">
        <f t="shared" si="9"/>
        <v>19.66</v>
      </c>
      <c r="F224" s="307">
        <v>19.66</v>
      </c>
      <c r="G224" s="308"/>
      <c r="H224" s="307">
        <f t="shared" si="8"/>
        <v>19.66</v>
      </c>
      <c r="I224" s="313"/>
    </row>
    <row r="225" ht="20.1" customHeight="1" spans="1:9">
      <c r="A225" s="589" t="s">
        <v>900</v>
      </c>
      <c r="B225" s="116" t="s">
        <v>901</v>
      </c>
      <c r="C225" s="18"/>
      <c r="D225" s="178">
        <v>450</v>
      </c>
      <c r="E225" s="306">
        <f t="shared" si="9"/>
        <v>5.17242222222222</v>
      </c>
      <c r="F225" s="307">
        <v>2327.59</v>
      </c>
      <c r="G225" s="308"/>
      <c r="H225" s="307">
        <f t="shared" si="8"/>
        <v>2327.59</v>
      </c>
      <c r="I225" s="313"/>
    </row>
    <row r="226" ht="20.1" customHeight="1" spans="1:9">
      <c r="A226" s="589" t="s">
        <v>902</v>
      </c>
      <c r="B226" s="116" t="s">
        <v>901</v>
      </c>
      <c r="C226" s="18"/>
      <c r="D226" s="178">
        <v>253</v>
      </c>
      <c r="E226" s="306">
        <f t="shared" si="9"/>
        <v>5.17241106719368</v>
      </c>
      <c r="F226" s="307">
        <v>1308.62</v>
      </c>
      <c r="G226" s="308"/>
      <c r="H226" s="307">
        <f t="shared" si="8"/>
        <v>1308.62</v>
      </c>
      <c r="I226" s="313"/>
    </row>
    <row r="227" ht="20.1" customHeight="1" spans="1:9">
      <c r="A227" s="589" t="s">
        <v>903</v>
      </c>
      <c r="B227" s="116" t="s">
        <v>904</v>
      </c>
      <c r="C227" s="18"/>
      <c r="D227" s="178">
        <v>40</v>
      </c>
      <c r="E227" s="306">
        <f t="shared" si="9"/>
        <v>89.65525</v>
      </c>
      <c r="F227" s="307">
        <v>3586.21</v>
      </c>
      <c r="G227" s="308"/>
      <c r="H227" s="307">
        <f t="shared" si="8"/>
        <v>3586.21</v>
      </c>
      <c r="I227" s="313"/>
    </row>
    <row r="228" ht="20.1" customHeight="1" spans="1:9">
      <c r="A228" s="589" t="s">
        <v>905</v>
      </c>
      <c r="B228" s="116" t="s">
        <v>904</v>
      </c>
      <c r="C228" s="18"/>
      <c r="D228" s="178">
        <v>9</v>
      </c>
      <c r="E228" s="306">
        <f t="shared" si="9"/>
        <v>89.6555555555556</v>
      </c>
      <c r="F228" s="307">
        <v>806.9</v>
      </c>
      <c r="G228" s="308"/>
      <c r="H228" s="307">
        <f t="shared" si="8"/>
        <v>806.9</v>
      </c>
      <c r="I228" s="313"/>
    </row>
    <row r="229" ht="20.1" customHeight="1" spans="1:9">
      <c r="A229" s="589" t="s">
        <v>906</v>
      </c>
      <c r="B229" s="116" t="s">
        <v>907</v>
      </c>
      <c r="C229" s="18"/>
      <c r="D229" s="178">
        <v>8</v>
      </c>
      <c r="E229" s="306">
        <f t="shared" si="9"/>
        <v>10.25625</v>
      </c>
      <c r="F229" s="307">
        <v>82.05</v>
      </c>
      <c r="G229" s="308"/>
      <c r="H229" s="307">
        <f t="shared" si="8"/>
        <v>82.05</v>
      </c>
      <c r="I229" s="313"/>
    </row>
    <row r="230" ht="20.1" customHeight="1" spans="1:9">
      <c r="A230" s="589" t="s">
        <v>908</v>
      </c>
      <c r="B230" s="116" t="s">
        <v>909</v>
      </c>
      <c r="C230" s="18"/>
      <c r="D230" s="178">
        <v>135</v>
      </c>
      <c r="E230" s="306">
        <f t="shared" si="9"/>
        <v>2.71822222222222</v>
      </c>
      <c r="F230" s="307">
        <v>366.96</v>
      </c>
      <c r="G230" s="308"/>
      <c r="H230" s="307">
        <f t="shared" si="8"/>
        <v>366.96</v>
      </c>
      <c r="I230" s="313"/>
    </row>
    <row r="231" ht="20.1" customHeight="1" spans="1:9">
      <c r="A231" s="589" t="s">
        <v>910</v>
      </c>
      <c r="B231" s="116" t="s">
        <v>911</v>
      </c>
      <c r="C231" s="18"/>
      <c r="D231" s="178">
        <v>10</v>
      </c>
      <c r="E231" s="306">
        <f t="shared" si="9"/>
        <v>278.636</v>
      </c>
      <c r="F231" s="307">
        <v>2786.36</v>
      </c>
      <c r="G231" s="308"/>
      <c r="H231" s="307">
        <f t="shared" si="8"/>
        <v>2786.36</v>
      </c>
      <c r="I231" s="313"/>
    </row>
    <row r="232" ht="20.1" customHeight="1" spans="1:9">
      <c r="A232" s="589" t="s">
        <v>912</v>
      </c>
      <c r="B232" s="116" t="s">
        <v>911</v>
      </c>
      <c r="C232" s="18"/>
      <c r="D232" s="178">
        <v>15</v>
      </c>
      <c r="E232" s="306">
        <f t="shared" si="9"/>
        <v>278.636</v>
      </c>
      <c r="F232" s="307">
        <v>4179.54</v>
      </c>
      <c r="G232" s="308"/>
      <c r="H232" s="307">
        <f t="shared" si="8"/>
        <v>4179.54</v>
      </c>
      <c r="I232" s="313"/>
    </row>
    <row r="233" ht="20.1" customHeight="1" spans="1:9">
      <c r="A233" s="589" t="s">
        <v>913</v>
      </c>
      <c r="B233" s="116" t="s">
        <v>914</v>
      </c>
      <c r="C233" s="18"/>
      <c r="D233" s="178">
        <v>21</v>
      </c>
      <c r="E233" s="306">
        <f t="shared" si="9"/>
        <v>58.6166666666667</v>
      </c>
      <c r="F233" s="307">
        <v>1230.95</v>
      </c>
      <c r="G233" s="308"/>
      <c r="H233" s="307">
        <f t="shared" si="8"/>
        <v>1230.95</v>
      </c>
      <c r="I233" s="313"/>
    </row>
    <row r="234" ht="20.1" customHeight="1" spans="1:9">
      <c r="A234" s="589" t="s">
        <v>915</v>
      </c>
      <c r="B234" s="116" t="s">
        <v>914</v>
      </c>
      <c r="C234" s="18"/>
      <c r="D234" s="178">
        <v>1</v>
      </c>
      <c r="E234" s="306">
        <f t="shared" si="9"/>
        <v>58.62</v>
      </c>
      <c r="F234" s="307">
        <v>58.62</v>
      </c>
      <c r="G234" s="308"/>
      <c r="H234" s="307">
        <f t="shared" si="8"/>
        <v>58.62</v>
      </c>
      <c r="I234" s="313"/>
    </row>
    <row r="235" ht="20.1" customHeight="1" spans="1:9">
      <c r="A235" s="589" t="s">
        <v>916</v>
      </c>
      <c r="B235" s="116" t="s">
        <v>917</v>
      </c>
      <c r="C235" s="18"/>
      <c r="D235" s="178">
        <v>3</v>
      </c>
      <c r="E235" s="306">
        <f t="shared" si="9"/>
        <v>1313.25333333333</v>
      </c>
      <c r="F235" s="307">
        <v>3939.76</v>
      </c>
      <c r="G235" s="308"/>
      <c r="H235" s="307">
        <f t="shared" si="8"/>
        <v>3939.76</v>
      </c>
      <c r="I235" s="313"/>
    </row>
    <row r="236" ht="20.1" customHeight="1" spans="1:9">
      <c r="A236" s="589" t="s">
        <v>918</v>
      </c>
      <c r="B236" s="116" t="s">
        <v>919</v>
      </c>
      <c r="C236" s="18"/>
      <c r="D236" s="178">
        <v>28</v>
      </c>
      <c r="E236" s="306">
        <f t="shared" si="9"/>
        <v>120.675357142857</v>
      </c>
      <c r="F236" s="307">
        <v>3378.91</v>
      </c>
      <c r="G236" s="308"/>
      <c r="H236" s="307">
        <f t="shared" si="8"/>
        <v>3378.91</v>
      </c>
      <c r="I236" s="313"/>
    </row>
    <row r="237" ht="20.1" customHeight="1" spans="1:9">
      <c r="A237" s="589" t="s">
        <v>920</v>
      </c>
      <c r="B237" s="116" t="s">
        <v>921</v>
      </c>
      <c r="C237" s="18"/>
      <c r="D237" s="178">
        <v>5</v>
      </c>
      <c r="E237" s="306">
        <f t="shared" si="9"/>
        <v>262.932</v>
      </c>
      <c r="F237" s="307">
        <v>1314.66</v>
      </c>
      <c r="G237" s="308"/>
      <c r="H237" s="307">
        <f t="shared" si="8"/>
        <v>1314.66</v>
      </c>
      <c r="I237" s="313"/>
    </row>
    <row r="238" ht="20.1" customHeight="1" spans="1:9">
      <c r="A238" s="589" t="s">
        <v>922</v>
      </c>
      <c r="B238" s="116" t="s">
        <v>921</v>
      </c>
      <c r="C238" s="18"/>
      <c r="D238" s="178">
        <v>3</v>
      </c>
      <c r="E238" s="306">
        <f t="shared" si="9"/>
        <v>262.93</v>
      </c>
      <c r="F238" s="307">
        <v>788.79</v>
      </c>
      <c r="G238" s="308"/>
      <c r="H238" s="307">
        <f t="shared" si="8"/>
        <v>788.79</v>
      </c>
      <c r="I238" s="313"/>
    </row>
    <row r="239" ht="20.1" customHeight="1" spans="1:9">
      <c r="A239" s="589" t="s">
        <v>923</v>
      </c>
      <c r="B239" s="116" t="s">
        <v>924</v>
      </c>
      <c r="C239" s="18"/>
      <c r="D239" s="178">
        <v>5</v>
      </c>
      <c r="E239" s="306">
        <f t="shared" si="9"/>
        <v>149.572</v>
      </c>
      <c r="F239" s="307">
        <v>747.86</v>
      </c>
      <c r="G239" s="308"/>
      <c r="H239" s="307">
        <f t="shared" si="8"/>
        <v>747.86</v>
      </c>
      <c r="I239" s="313"/>
    </row>
    <row r="240" ht="20.1" customHeight="1" spans="1:9">
      <c r="A240" s="589" t="s">
        <v>925</v>
      </c>
      <c r="B240" s="116" t="s">
        <v>926</v>
      </c>
      <c r="C240" s="18"/>
      <c r="D240" s="178">
        <v>4</v>
      </c>
      <c r="E240" s="306">
        <f t="shared" si="9"/>
        <v>73.275</v>
      </c>
      <c r="F240" s="307">
        <v>293.1</v>
      </c>
      <c r="G240" s="308"/>
      <c r="H240" s="307">
        <f t="shared" si="8"/>
        <v>293.1</v>
      </c>
      <c r="I240" s="313"/>
    </row>
    <row r="241" ht="20.1" customHeight="1" spans="1:9">
      <c r="A241" s="589" t="s">
        <v>927</v>
      </c>
      <c r="B241" s="116" t="s">
        <v>928</v>
      </c>
      <c r="C241" s="18"/>
      <c r="D241" s="178">
        <v>4</v>
      </c>
      <c r="E241" s="306">
        <f t="shared" si="9"/>
        <v>256.035</v>
      </c>
      <c r="F241" s="307">
        <v>1024.14</v>
      </c>
      <c r="G241" s="308"/>
      <c r="H241" s="307">
        <f t="shared" si="8"/>
        <v>1024.14</v>
      </c>
      <c r="I241" s="313"/>
    </row>
    <row r="242" ht="20.1" customHeight="1" spans="1:9">
      <c r="A242" s="589" t="s">
        <v>929</v>
      </c>
      <c r="B242" s="116" t="s">
        <v>928</v>
      </c>
      <c r="C242" s="18"/>
      <c r="D242" s="178">
        <v>1</v>
      </c>
      <c r="E242" s="306">
        <f t="shared" si="9"/>
        <v>256.03</v>
      </c>
      <c r="F242" s="307">
        <v>256.03</v>
      </c>
      <c r="G242" s="308"/>
      <c r="H242" s="307">
        <f t="shared" si="8"/>
        <v>256.03</v>
      </c>
      <c r="I242" s="313"/>
    </row>
    <row r="243" ht="20.1" customHeight="1" spans="1:9">
      <c r="A243" s="589" t="s">
        <v>930</v>
      </c>
      <c r="B243" s="116" t="s">
        <v>931</v>
      </c>
      <c r="C243" s="18"/>
      <c r="D243" s="178">
        <v>2</v>
      </c>
      <c r="E243" s="306">
        <f t="shared" si="9"/>
        <v>827.585</v>
      </c>
      <c r="F243" s="307">
        <v>1655.17</v>
      </c>
      <c r="G243" s="308"/>
      <c r="H243" s="307">
        <f t="shared" si="8"/>
        <v>1655.17</v>
      </c>
      <c r="I243" s="313"/>
    </row>
    <row r="244" ht="20.1" customHeight="1" spans="1:9">
      <c r="A244" s="589" t="s">
        <v>932</v>
      </c>
      <c r="B244" s="116" t="s">
        <v>933</v>
      </c>
      <c r="C244" s="18"/>
      <c r="D244" s="178">
        <v>12</v>
      </c>
      <c r="E244" s="306">
        <f t="shared" si="9"/>
        <v>117.329166666667</v>
      </c>
      <c r="F244" s="307">
        <v>1407.95</v>
      </c>
      <c r="G244" s="308"/>
      <c r="H244" s="307">
        <f t="shared" si="8"/>
        <v>1407.95</v>
      </c>
      <c r="I244" s="313"/>
    </row>
    <row r="245" ht="20.1" customHeight="1" spans="1:9">
      <c r="A245" s="589" t="s">
        <v>934</v>
      </c>
      <c r="B245" s="116" t="s">
        <v>935</v>
      </c>
      <c r="C245" s="18"/>
      <c r="D245" s="178">
        <v>7</v>
      </c>
      <c r="E245" s="306">
        <f t="shared" si="9"/>
        <v>5.98285714285714</v>
      </c>
      <c r="F245" s="307">
        <v>41.88</v>
      </c>
      <c r="G245" s="308"/>
      <c r="H245" s="307">
        <f t="shared" si="8"/>
        <v>41.88</v>
      </c>
      <c r="I245" s="313"/>
    </row>
    <row r="246" ht="20.1" customHeight="1" spans="1:9">
      <c r="A246" s="589" t="s">
        <v>936</v>
      </c>
      <c r="B246" s="116" t="s">
        <v>937</v>
      </c>
      <c r="C246" s="18"/>
      <c r="D246" s="178">
        <v>30</v>
      </c>
      <c r="E246" s="306">
        <f t="shared" si="9"/>
        <v>51.4353333333333</v>
      </c>
      <c r="F246" s="307">
        <v>1543.06</v>
      </c>
      <c r="G246" s="308"/>
      <c r="H246" s="307">
        <f t="shared" si="8"/>
        <v>1543.06</v>
      </c>
      <c r="I246" s="313"/>
    </row>
    <row r="247" ht="20.1" customHeight="1" spans="1:9">
      <c r="A247" s="589" t="s">
        <v>938</v>
      </c>
      <c r="B247" s="116" t="s">
        <v>937</v>
      </c>
      <c r="C247" s="18"/>
      <c r="D247" s="178">
        <v>3</v>
      </c>
      <c r="E247" s="306">
        <f t="shared" si="9"/>
        <v>51.4366666666667</v>
      </c>
      <c r="F247" s="307">
        <v>154.31</v>
      </c>
      <c r="G247" s="308"/>
      <c r="H247" s="307">
        <f t="shared" si="8"/>
        <v>154.31</v>
      </c>
      <c r="I247" s="313"/>
    </row>
    <row r="248" ht="20.1" customHeight="1" spans="1:9">
      <c r="A248" s="589" t="s">
        <v>939</v>
      </c>
      <c r="B248" s="116" t="s">
        <v>940</v>
      </c>
      <c r="C248" s="18"/>
      <c r="D248" s="178">
        <v>20</v>
      </c>
      <c r="E248" s="306">
        <f t="shared" si="9"/>
        <v>282.7585</v>
      </c>
      <c r="F248" s="307">
        <v>5655.17</v>
      </c>
      <c r="G248" s="308"/>
      <c r="H248" s="307">
        <f t="shared" si="8"/>
        <v>5655.17</v>
      </c>
      <c r="I248" s="313"/>
    </row>
    <row r="249" ht="20.1" customHeight="1" spans="1:9">
      <c r="A249" s="589" t="s">
        <v>941</v>
      </c>
      <c r="B249" s="116" t="s">
        <v>940</v>
      </c>
      <c r="C249" s="18"/>
      <c r="D249" s="178">
        <v>40</v>
      </c>
      <c r="E249" s="306">
        <f t="shared" si="9"/>
        <v>282.7585</v>
      </c>
      <c r="F249" s="307">
        <v>11310.34</v>
      </c>
      <c r="G249" s="308"/>
      <c r="H249" s="307">
        <f t="shared" si="8"/>
        <v>11310.34</v>
      </c>
      <c r="I249" s="313"/>
    </row>
    <row r="250" ht="20.1" customHeight="1" spans="1:9">
      <c r="A250" s="589" t="s">
        <v>942</v>
      </c>
      <c r="B250" s="116" t="s">
        <v>940</v>
      </c>
      <c r="C250" s="18"/>
      <c r="D250" s="178">
        <v>26</v>
      </c>
      <c r="E250" s="306">
        <f t="shared" si="9"/>
        <v>282.758461538462</v>
      </c>
      <c r="F250" s="307">
        <v>7351.72</v>
      </c>
      <c r="G250" s="308"/>
      <c r="H250" s="307">
        <f t="shared" si="8"/>
        <v>7351.72</v>
      </c>
      <c r="I250" s="313"/>
    </row>
    <row r="251" ht="20.1" customHeight="1" spans="1:9">
      <c r="A251" s="589" t="s">
        <v>943</v>
      </c>
      <c r="B251" s="116" t="s">
        <v>940</v>
      </c>
      <c r="C251" s="18"/>
      <c r="D251" s="178">
        <v>14</v>
      </c>
      <c r="E251" s="306">
        <f t="shared" si="9"/>
        <v>282.758571428571</v>
      </c>
      <c r="F251" s="307">
        <v>3958.62</v>
      </c>
      <c r="G251" s="308"/>
      <c r="H251" s="307">
        <f t="shared" si="8"/>
        <v>3958.62</v>
      </c>
      <c r="I251" s="313"/>
    </row>
    <row r="252" ht="20.1" customHeight="1" spans="1:9">
      <c r="A252" s="589" t="s">
        <v>944</v>
      </c>
      <c r="B252" s="116" t="s">
        <v>940</v>
      </c>
      <c r="C252" s="18"/>
      <c r="D252" s="178">
        <v>13</v>
      </c>
      <c r="E252" s="306">
        <f t="shared" si="9"/>
        <v>282.758461538462</v>
      </c>
      <c r="F252" s="307">
        <v>3675.86</v>
      </c>
      <c r="G252" s="308"/>
      <c r="H252" s="307">
        <f t="shared" si="8"/>
        <v>3675.86</v>
      </c>
      <c r="I252" s="313"/>
    </row>
    <row r="253" ht="20.1" customHeight="1" spans="1:9">
      <c r="A253" s="589" t="s">
        <v>945</v>
      </c>
      <c r="B253" s="116" t="s">
        <v>940</v>
      </c>
      <c r="C253" s="18"/>
      <c r="D253" s="178">
        <v>5</v>
      </c>
      <c r="E253" s="306">
        <f t="shared" si="9"/>
        <v>282.758</v>
      </c>
      <c r="F253" s="307">
        <v>1413.79</v>
      </c>
      <c r="G253" s="308"/>
      <c r="H253" s="307">
        <f t="shared" si="8"/>
        <v>1413.79</v>
      </c>
      <c r="I253" s="313"/>
    </row>
    <row r="254" ht="20.1" customHeight="1" spans="1:9">
      <c r="A254" s="589" t="s">
        <v>946</v>
      </c>
      <c r="B254" s="116" t="s">
        <v>940</v>
      </c>
      <c r="C254" s="18"/>
      <c r="D254" s="178">
        <v>2</v>
      </c>
      <c r="E254" s="306">
        <f t="shared" si="9"/>
        <v>282.76</v>
      </c>
      <c r="F254" s="307">
        <v>565.52</v>
      </c>
      <c r="G254" s="308"/>
      <c r="H254" s="307">
        <f t="shared" si="8"/>
        <v>565.52</v>
      </c>
      <c r="I254" s="313"/>
    </row>
    <row r="255" ht="20.1" customHeight="1" spans="1:9">
      <c r="A255" s="589" t="s">
        <v>947</v>
      </c>
      <c r="B255" s="116" t="s">
        <v>940</v>
      </c>
      <c r="C255" s="18"/>
      <c r="D255" s="178">
        <v>1</v>
      </c>
      <c r="E255" s="306">
        <f t="shared" si="9"/>
        <v>282.76</v>
      </c>
      <c r="F255" s="307">
        <v>282.76</v>
      </c>
      <c r="G255" s="308"/>
      <c r="H255" s="307">
        <f t="shared" si="8"/>
        <v>282.76</v>
      </c>
      <c r="I255" s="313"/>
    </row>
    <row r="256" ht="20.1" customHeight="1" spans="1:9">
      <c r="A256" s="589" t="s">
        <v>948</v>
      </c>
      <c r="B256" s="116" t="s">
        <v>949</v>
      </c>
      <c r="C256" s="18"/>
      <c r="D256" s="178">
        <v>1</v>
      </c>
      <c r="E256" s="306">
        <f t="shared" si="9"/>
        <v>137.93</v>
      </c>
      <c r="F256" s="307">
        <v>137.93</v>
      </c>
      <c r="G256" s="308"/>
      <c r="H256" s="307">
        <f t="shared" si="8"/>
        <v>137.93</v>
      </c>
      <c r="I256" s="313"/>
    </row>
    <row r="257" ht="20.1" customHeight="1" spans="1:9">
      <c r="A257" s="589" t="s">
        <v>950</v>
      </c>
      <c r="B257" s="116" t="s">
        <v>951</v>
      </c>
      <c r="C257" s="18"/>
      <c r="D257" s="178">
        <v>1</v>
      </c>
      <c r="E257" s="306">
        <f t="shared" si="9"/>
        <v>448.28</v>
      </c>
      <c r="F257" s="307">
        <v>448.28</v>
      </c>
      <c r="G257" s="308"/>
      <c r="H257" s="307">
        <f t="shared" si="8"/>
        <v>448.28</v>
      </c>
      <c r="I257" s="313"/>
    </row>
    <row r="258" ht="20.1" customHeight="1" spans="1:9">
      <c r="A258" s="589" t="s">
        <v>952</v>
      </c>
      <c r="B258" s="116" t="s">
        <v>953</v>
      </c>
      <c r="C258" s="18"/>
      <c r="D258" s="178">
        <v>2</v>
      </c>
      <c r="E258" s="306">
        <f t="shared" si="9"/>
        <v>520.69</v>
      </c>
      <c r="F258" s="307">
        <v>1041.38</v>
      </c>
      <c r="G258" s="308"/>
      <c r="H258" s="307">
        <f t="shared" si="8"/>
        <v>1041.38</v>
      </c>
      <c r="I258" s="313"/>
    </row>
    <row r="259" ht="20.1" customHeight="1" spans="1:9">
      <c r="A259" s="589" t="s">
        <v>954</v>
      </c>
      <c r="B259" s="116" t="s">
        <v>955</v>
      </c>
      <c r="C259" s="18"/>
      <c r="D259" s="178">
        <v>39</v>
      </c>
      <c r="E259" s="306">
        <f t="shared" si="9"/>
        <v>42.2412820512821</v>
      </c>
      <c r="F259" s="307">
        <v>1647.41</v>
      </c>
      <c r="G259" s="308"/>
      <c r="H259" s="307">
        <f t="shared" si="8"/>
        <v>1647.41</v>
      </c>
      <c r="I259" s="313"/>
    </row>
    <row r="260" ht="20.1" customHeight="1" spans="1:9">
      <c r="A260" s="589" t="s">
        <v>956</v>
      </c>
      <c r="B260" s="116" t="s">
        <v>957</v>
      </c>
      <c r="C260" s="18"/>
      <c r="D260" s="178">
        <v>15</v>
      </c>
      <c r="E260" s="306">
        <f t="shared" si="9"/>
        <v>29.474</v>
      </c>
      <c r="F260" s="307">
        <v>442.11</v>
      </c>
      <c r="G260" s="308"/>
      <c r="H260" s="307">
        <f t="shared" si="8"/>
        <v>442.11</v>
      </c>
      <c r="I260" s="313"/>
    </row>
    <row r="261" ht="20.1" customHeight="1" spans="1:9">
      <c r="A261" s="589" t="s">
        <v>958</v>
      </c>
      <c r="B261" s="116" t="s">
        <v>959</v>
      </c>
      <c r="C261" s="18"/>
      <c r="D261" s="178">
        <v>12</v>
      </c>
      <c r="E261" s="306">
        <f t="shared" si="9"/>
        <v>206.896666666667</v>
      </c>
      <c r="F261" s="307">
        <v>2482.76</v>
      </c>
      <c r="G261" s="308"/>
      <c r="H261" s="307">
        <f t="shared" si="8"/>
        <v>2482.76</v>
      </c>
      <c r="I261" s="313"/>
    </row>
    <row r="262" ht="20.1" customHeight="1" spans="1:9">
      <c r="A262" s="589" t="s">
        <v>960</v>
      </c>
      <c r="B262" s="116" t="s">
        <v>959</v>
      </c>
      <c r="C262" s="18"/>
      <c r="D262" s="178">
        <v>3</v>
      </c>
      <c r="E262" s="306">
        <f t="shared" si="9"/>
        <v>206.896666666667</v>
      </c>
      <c r="F262" s="307">
        <v>620.69</v>
      </c>
      <c r="G262" s="308"/>
      <c r="H262" s="307">
        <f t="shared" si="8"/>
        <v>620.69</v>
      </c>
      <c r="I262" s="313"/>
    </row>
    <row r="263" ht="20.1" customHeight="1" spans="1:9">
      <c r="A263" s="589" t="s">
        <v>961</v>
      </c>
      <c r="B263" s="116" t="s">
        <v>962</v>
      </c>
      <c r="C263" s="18"/>
      <c r="D263" s="178">
        <v>2</v>
      </c>
      <c r="E263" s="306">
        <f t="shared" si="9"/>
        <v>206.895</v>
      </c>
      <c r="F263" s="307">
        <v>413.79</v>
      </c>
      <c r="G263" s="308"/>
      <c r="H263" s="307">
        <f t="shared" si="8"/>
        <v>413.79</v>
      </c>
      <c r="I263" s="313"/>
    </row>
    <row r="264" ht="20.1" customHeight="1" spans="1:9">
      <c r="A264" s="589" t="s">
        <v>963</v>
      </c>
      <c r="B264" s="116" t="s">
        <v>964</v>
      </c>
      <c r="C264" s="18"/>
      <c r="D264" s="178">
        <v>7</v>
      </c>
      <c r="E264" s="306">
        <f t="shared" si="9"/>
        <v>28.4485714285714</v>
      </c>
      <c r="F264" s="307">
        <v>199.14</v>
      </c>
      <c r="G264" s="308"/>
      <c r="H264" s="307">
        <f t="shared" si="8"/>
        <v>199.14</v>
      </c>
      <c r="I264" s="313"/>
    </row>
    <row r="265" ht="20.1" customHeight="1" spans="1:9">
      <c r="A265" s="589" t="s">
        <v>965</v>
      </c>
      <c r="B265" s="116" t="s">
        <v>966</v>
      </c>
      <c r="C265" s="18"/>
      <c r="D265" s="178">
        <v>188</v>
      </c>
      <c r="E265" s="306">
        <f t="shared" si="9"/>
        <v>4.13877659574468</v>
      </c>
      <c r="F265" s="307">
        <v>778.09</v>
      </c>
      <c r="G265" s="308"/>
      <c r="H265" s="307">
        <f t="shared" si="8"/>
        <v>778.09</v>
      </c>
      <c r="I265" s="313"/>
    </row>
    <row r="266" ht="20.1" customHeight="1" spans="1:9">
      <c r="A266" s="589" t="s">
        <v>967</v>
      </c>
      <c r="B266" s="116" t="s">
        <v>968</v>
      </c>
      <c r="C266" s="18"/>
      <c r="D266" s="178">
        <v>36</v>
      </c>
      <c r="E266" s="306">
        <f t="shared" si="9"/>
        <v>48.9138888888889</v>
      </c>
      <c r="F266" s="307">
        <v>1760.9</v>
      </c>
      <c r="G266" s="308"/>
      <c r="H266" s="307">
        <f t="shared" si="8"/>
        <v>1760.9</v>
      </c>
      <c r="I266" s="313"/>
    </row>
    <row r="267" ht="20.1" customHeight="1" spans="1:9">
      <c r="A267" s="589" t="s">
        <v>969</v>
      </c>
      <c r="B267" s="116" t="s">
        <v>968</v>
      </c>
      <c r="C267" s="18"/>
      <c r="D267" s="178">
        <v>23</v>
      </c>
      <c r="E267" s="306">
        <f t="shared" si="9"/>
        <v>48.9139130434783</v>
      </c>
      <c r="F267" s="307">
        <v>1125.02</v>
      </c>
      <c r="G267" s="308"/>
      <c r="H267" s="307">
        <f t="shared" si="8"/>
        <v>1125.02</v>
      </c>
      <c r="I267" s="313"/>
    </row>
    <row r="268" ht="20.1" customHeight="1" spans="1:9">
      <c r="A268" s="589" t="s">
        <v>970</v>
      </c>
      <c r="B268" s="116" t="s">
        <v>971</v>
      </c>
      <c r="C268" s="18"/>
      <c r="D268" s="178">
        <v>2</v>
      </c>
      <c r="E268" s="306">
        <f t="shared" si="9"/>
        <v>193.69</v>
      </c>
      <c r="F268" s="307">
        <v>387.38</v>
      </c>
      <c r="G268" s="308"/>
      <c r="H268" s="307">
        <f t="shared" si="8"/>
        <v>387.38</v>
      </c>
      <c r="I268" s="313"/>
    </row>
    <row r="269" ht="20.1" customHeight="1" spans="1:9">
      <c r="A269" s="589" t="s">
        <v>972</v>
      </c>
      <c r="B269" s="116" t="s">
        <v>973</v>
      </c>
      <c r="C269" s="18"/>
      <c r="D269" s="178">
        <v>74</v>
      </c>
      <c r="E269" s="306">
        <f t="shared" si="9"/>
        <v>235.208918918919</v>
      </c>
      <c r="F269" s="307">
        <v>17405.46</v>
      </c>
      <c r="G269" s="308"/>
      <c r="H269" s="307">
        <f t="shared" si="8"/>
        <v>17405.46</v>
      </c>
      <c r="I269" s="313"/>
    </row>
    <row r="270" ht="20.1" customHeight="1" spans="1:9">
      <c r="A270" s="589" t="s">
        <v>974</v>
      </c>
      <c r="B270" s="116" t="s">
        <v>975</v>
      </c>
      <c r="C270" s="18"/>
      <c r="D270" s="178">
        <v>70</v>
      </c>
      <c r="E270" s="306">
        <f t="shared" si="9"/>
        <v>47.069</v>
      </c>
      <c r="F270" s="307">
        <v>3294.83</v>
      </c>
      <c r="G270" s="308"/>
      <c r="H270" s="307">
        <f t="shared" si="8"/>
        <v>3294.83</v>
      </c>
      <c r="I270" s="313"/>
    </row>
    <row r="271" ht="20.1" customHeight="1" spans="1:9">
      <c r="A271" s="589" t="s">
        <v>976</v>
      </c>
      <c r="B271" s="116" t="s">
        <v>975</v>
      </c>
      <c r="C271" s="18"/>
      <c r="D271" s="178">
        <v>30</v>
      </c>
      <c r="E271" s="306">
        <f t="shared" si="9"/>
        <v>47.069</v>
      </c>
      <c r="F271" s="307">
        <v>1412.07</v>
      </c>
      <c r="G271" s="308"/>
      <c r="H271" s="307">
        <f t="shared" si="8"/>
        <v>1412.07</v>
      </c>
      <c r="I271" s="313"/>
    </row>
    <row r="272" ht="20.1" customHeight="1" spans="1:9">
      <c r="A272" s="589" t="s">
        <v>977</v>
      </c>
      <c r="B272" s="116" t="s">
        <v>978</v>
      </c>
      <c r="C272" s="18"/>
      <c r="D272" s="178">
        <v>1</v>
      </c>
      <c r="E272" s="306">
        <f t="shared" si="9"/>
        <v>41.88</v>
      </c>
      <c r="F272" s="307">
        <v>41.88</v>
      </c>
      <c r="G272" s="308"/>
      <c r="H272" s="307">
        <f t="shared" si="8"/>
        <v>41.88</v>
      </c>
      <c r="I272" s="313"/>
    </row>
    <row r="273" ht="20.1" customHeight="1" spans="1:9">
      <c r="A273" s="589" t="s">
        <v>979</v>
      </c>
      <c r="B273" s="116" t="s">
        <v>980</v>
      </c>
      <c r="C273" s="18"/>
      <c r="D273" s="178">
        <v>12</v>
      </c>
      <c r="E273" s="306">
        <f t="shared" si="9"/>
        <v>68.9658333333333</v>
      </c>
      <c r="F273" s="307">
        <v>827.59</v>
      </c>
      <c r="G273" s="308"/>
      <c r="H273" s="307">
        <f t="shared" si="8"/>
        <v>827.59</v>
      </c>
      <c r="I273" s="313"/>
    </row>
    <row r="274" ht="20.1" customHeight="1" spans="1:9">
      <c r="A274" s="589" t="s">
        <v>981</v>
      </c>
      <c r="B274" s="116" t="s">
        <v>982</v>
      </c>
      <c r="C274" s="18"/>
      <c r="D274" s="178">
        <v>20</v>
      </c>
      <c r="E274" s="306">
        <f t="shared" si="9"/>
        <v>29.3105</v>
      </c>
      <c r="F274" s="307">
        <v>586.21</v>
      </c>
      <c r="G274" s="308"/>
      <c r="H274" s="307">
        <f t="shared" si="8"/>
        <v>586.21</v>
      </c>
      <c r="I274" s="313"/>
    </row>
    <row r="275" ht="20.1" customHeight="1" spans="1:9">
      <c r="A275" s="589" t="s">
        <v>983</v>
      </c>
      <c r="B275" s="116" t="s">
        <v>984</v>
      </c>
      <c r="C275" s="18"/>
      <c r="D275" s="178">
        <v>2</v>
      </c>
      <c r="E275" s="306">
        <f t="shared" si="9"/>
        <v>261.94</v>
      </c>
      <c r="F275" s="307">
        <v>523.88</v>
      </c>
      <c r="G275" s="308"/>
      <c r="H275" s="307">
        <f t="shared" si="8"/>
        <v>523.88</v>
      </c>
      <c r="I275" s="313"/>
    </row>
    <row r="276" ht="20.1" customHeight="1" spans="1:9">
      <c r="A276" s="589" t="s">
        <v>985</v>
      </c>
      <c r="B276" s="116" t="s">
        <v>986</v>
      </c>
      <c r="C276" s="18"/>
      <c r="D276" s="178">
        <v>4</v>
      </c>
      <c r="E276" s="306">
        <f t="shared" si="9"/>
        <v>170.69</v>
      </c>
      <c r="F276" s="307">
        <v>682.76</v>
      </c>
      <c r="G276" s="308"/>
      <c r="H276" s="307">
        <f t="shared" si="8"/>
        <v>682.76</v>
      </c>
      <c r="I276" s="313"/>
    </row>
    <row r="277" ht="20.1" customHeight="1" spans="1:9">
      <c r="A277" s="589" t="s">
        <v>987</v>
      </c>
      <c r="B277" s="116" t="s">
        <v>986</v>
      </c>
      <c r="C277" s="18"/>
      <c r="D277" s="178">
        <v>2</v>
      </c>
      <c r="E277" s="306">
        <f t="shared" si="9"/>
        <v>170.69</v>
      </c>
      <c r="F277" s="307">
        <v>341.38</v>
      </c>
      <c r="G277" s="308"/>
      <c r="H277" s="307">
        <f t="shared" ref="H277:H340" si="10">F277+G277</f>
        <v>341.38</v>
      </c>
      <c r="I277" s="313"/>
    </row>
    <row r="278" ht="20.1" customHeight="1" spans="1:9">
      <c r="A278" s="589" t="s">
        <v>988</v>
      </c>
      <c r="B278" s="116" t="s">
        <v>986</v>
      </c>
      <c r="C278" s="18"/>
      <c r="D278" s="178">
        <v>4</v>
      </c>
      <c r="E278" s="306">
        <f t="shared" ref="E278:E341" si="11">F278/D278</f>
        <v>170.69</v>
      </c>
      <c r="F278" s="307">
        <v>682.76</v>
      </c>
      <c r="G278" s="308"/>
      <c r="H278" s="307">
        <f t="shared" si="10"/>
        <v>682.76</v>
      </c>
      <c r="I278" s="313"/>
    </row>
    <row r="279" ht="20.1" customHeight="1" spans="1:9">
      <c r="A279" s="589" t="s">
        <v>989</v>
      </c>
      <c r="B279" s="116" t="s">
        <v>990</v>
      </c>
      <c r="C279" s="18"/>
      <c r="D279" s="178">
        <v>2</v>
      </c>
      <c r="E279" s="306">
        <f t="shared" si="11"/>
        <v>4388.715</v>
      </c>
      <c r="F279" s="307">
        <v>8777.43</v>
      </c>
      <c r="G279" s="308"/>
      <c r="H279" s="307">
        <f t="shared" si="10"/>
        <v>8777.43</v>
      </c>
      <c r="I279" s="313"/>
    </row>
    <row r="280" ht="20.1" customHeight="1" spans="1:9">
      <c r="A280" s="589" t="s">
        <v>991</v>
      </c>
      <c r="B280" s="116" t="s">
        <v>990</v>
      </c>
      <c r="C280" s="18"/>
      <c r="D280" s="178">
        <v>1</v>
      </c>
      <c r="E280" s="306">
        <f t="shared" si="11"/>
        <v>4388.71</v>
      </c>
      <c r="F280" s="307">
        <v>4388.71</v>
      </c>
      <c r="G280" s="308"/>
      <c r="H280" s="307">
        <f t="shared" si="10"/>
        <v>4388.71</v>
      </c>
      <c r="I280" s="313"/>
    </row>
    <row r="281" ht="20.1" customHeight="1" spans="1:9">
      <c r="A281" s="589" t="s">
        <v>992</v>
      </c>
      <c r="B281" s="116" t="s">
        <v>990</v>
      </c>
      <c r="C281" s="18"/>
      <c r="D281" s="178">
        <v>10</v>
      </c>
      <c r="E281" s="306">
        <f t="shared" si="11"/>
        <v>4388.715</v>
      </c>
      <c r="F281" s="307">
        <v>43887.15</v>
      </c>
      <c r="G281" s="308"/>
      <c r="H281" s="307">
        <f t="shared" si="10"/>
        <v>43887.15</v>
      </c>
      <c r="I281" s="313"/>
    </row>
    <row r="282" ht="20.1" customHeight="1" spans="1:9">
      <c r="A282" s="589" t="s">
        <v>993</v>
      </c>
      <c r="B282" s="116" t="s">
        <v>994</v>
      </c>
      <c r="C282" s="18"/>
      <c r="D282" s="178">
        <v>4</v>
      </c>
      <c r="E282" s="306">
        <f t="shared" si="11"/>
        <v>51.725</v>
      </c>
      <c r="F282" s="307">
        <v>206.9</v>
      </c>
      <c r="G282" s="308"/>
      <c r="H282" s="307">
        <f t="shared" si="10"/>
        <v>206.9</v>
      </c>
      <c r="I282" s="313"/>
    </row>
    <row r="283" ht="20.1" customHeight="1" spans="1:9">
      <c r="A283" s="589" t="s">
        <v>995</v>
      </c>
      <c r="B283" s="116" t="s">
        <v>996</v>
      </c>
      <c r="C283" s="18"/>
      <c r="D283" s="178">
        <v>4</v>
      </c>
      <c r="E283" s="306">
        <f t="shared" si="11"/>
        <v>51.725</v>
      </c>
      <c r="F283" s="307">
        <v>206.9</v>
      </c>
      <c r="G283" s="308"/>
      <c r="H283" s="307">
        <f t="shared" si="10"/>
        <v>206.9</v>
      </c>
      <c r="I283" s="313"/>
    </row>
    <row r="284" ht="20.1" customHeight="1" spans="1:9">
      <c r="A284" s="589" t="s">
        <v>997</v>
      </c>
      <c r="B284" s="116" t="s">
        <v>998</v>
      </c>
      <c r="C284" s="18"/>
      <c r="D284" s="178">
        <v>8</v>
      </c>
      <c r="E284" s="306">
        <f t="shared" si="11"/>
        <v>241.37875</v>
      </c>
      <c r="F284" s="307">
        <v>1931.03</v>
      </c>
      <c r="G284" s="308"/>
      <c r="H284" s="307">
        <f t="shared" si="10"/>
        <v>1931.03</v>
      </c>
      <c r="I284" s="313"/>
    </row>
    <row r="285" ht="20.1" customHeight="1" spans="1:9">
      <c r="A285" s="589" t="s">
        <v>999</v>
      </c>
      <c r="B285" s="116" t="s">
        <v>1000</v>
      </c>
      <c r="C285" s="18"/>
      <c r="D285" s="178">
        <v>9</v>
      </c>
      <c r="E285" s="306">
        <f t="shared" si="11"/>
        <v>1530</v>
      </c>
      <c r="F285" s="307">
        <v>13770</v>
      </c>
      <c r="G285" s="308"/>
      <c r="H285" s="307">
        <f t="shared" si="10"/>
        <v>13770</v>
      </c>
      <c r="I285" s="313"/>
    </row>
    <row r="286" ht="20.1" customHeight="1" spans="1:9">
      <c r="A286" s="589" t="s">
        <v>1001</v>
      </c>
      <c r="B286" s="116" t="s">
        <v>1002</v>
      </c>
      <c r="C286" s="18"/>
      <c r="D286" s="178">
        <v>10</v>
      </c>
      <c r="E286" s="306">
        <f t="shared" si="11"/>
        <v>41.379</v>
      </c>
      <c r="F286" s="307">
        <v>413.79</v>
      </c>
      <c r="G286" s="308"/>
      <c r="H286" s="307">
        <f t="shared" si="10"/>
        <v>413.79</v>
      </c>
      <c r="I286" s="313"/>
    </row>
    <row r="287" ht="20.1" customHeight="1" spans="1:9">
      <c r="A287" s="589" t="s">
        <v>1003</v>
      </c>
      <c r="B287" s="116" t="s">
        <v>1004</v>
      </c>
      <c r="C287" s="18"/>
      <c r="D287" s="178">
        <v>8</v>
      </c>
      <c r="E287" s="306">
        <f t="shared" si="11"/>
        <v>60.3375</v>
      </c>
      <c r="F287" s="307">
        <v>482.7</v>
      </c>
      <c r="G287" s="308"/>
      <c r="H287" s="307">
        <f t="shared" si="10"/>
        <v>482.7</v>
      </c>
      <c r="I287" s="313"/>
    </row>
    <row r="288" ht="20.1" customHeight="1" spans="1:9">
      <c r="A288" s="589" t="s">
        <v>1005</v>
      </c>
      <c r="B288" s="116" t="s">
        <v>1004</v>
      </c>
      <c r="C288" s="18"/>
      <c r="D288" s="178">
        <v>10</v>
      </c>
      <c r="E288" s="306">
        <f t="shared" si="11"/>
        <v>60.337</v>
      </c>
      <c r="F288" s="307">
        <v>603.37</v>
      </c>
      <c r="G288" s="308"/>
      <c r="H288" s="307">
        <f t="shared" si="10"/>
        <v>603.37</v>
      </c>
      <c r="I288" s="313"/>
    </row>
    <row r="289" ht="20.1" customHeight="1" spans="1:9">
      <c r="A289" s="589" t="s">
        <v>1006</v>
      </c>
      <c r="B289" s="116" t="s">
        <v>964</v>
      </c>
      <c r="C289" s="18"/>
      <c r="D289" s="178">
        <v>40</v>
      </c>
      <c r="E289" s="306">
        <f t="shared" si="11"/>
        <v>31.0345</v>
      </c>
      <c r="F289" s="307">
        <v>1241.38</v>
      </c>
      <c r="G289" s="308"/>
      <c r="H289" s="307">
        <f t="shared" si="10"/>
        <v>1241.38</v>
      </c>
      <c r="I289" s="313"/>
    </row>
    <row r="290" ht="20.1" customHeight="1" spans="1:9">
      <c r="A290" s="589" t="s">
        <v>1007</v>
      </c>
      <c r="B290" s="116" t="s">
        <v>1008</v>
      </c>
      <c r="C290" s="18"/>
      <c r="D290" s="178">
        <v>50</v>
      </c>
      <c r="E290" s="306">
        <f t="shared" si="11"/>
        <v>205.1724</v>
      </c>
      <c r="F290" s="307">
        <v>10258.62</v>
      </c>
      <c r="G290" s="308"/>
      <c r="H290" s="307">
        <f t="shared" si="10"/>
        <v>10258.62</v>
      </c>
      <c r="I290" s="313"/>
    </row>
    <row r="291" ht="20.1" customHeight="1" spans="1:9">
      <c r="A291" s="589" t="s">
        <v>1009</v>
      </c>
      <c r="B291" s="116" t="s">
        <v>1008</v>
      </c>
      <c r="C291" s="18"/>
      <c r="D291" s="178">
        <v>17</v>
      </c>
      <c r="E291" s="306">
        <f t="shared" si="11"/>
        <v>205.172352941176</v>
      </c>
      <c r="F291" s="307">
        <v>3487.93</v>
      </c>
      <c r="G291" s="308"/>
      <c r="H291" s="307">
        <f t="shared" si="10"/>
        <v>3487.93</v>
      </c>
      <c r="I291" s="313"/>
    </row>
    <row r="292" ht="20.1" customHeight="1" spans="1:9">
      <c r="A292" s="589" t="s">
        <v>1010</v>
      </c>
      <c r="B292" s="116" t="s">
        <v>1008</v>
      </c>
      <c r="C292" s="18"/>
      <c r="D292" s="178">
        <v>13</v>
      </c>
      <c r="E292" s="306">
        <f t="shared" si="11"/>
        <v>205.172307692308</v>
      </c>
      <c r="F292" s="307">
        <v>2667.24</v>
      </c>
      <c r="G292" s="308"/>
      <c r="H292" s="307">
        <f t="shared" si="10"/>
        <v>2667.24</v>
      </c>
      <c r="I292" s="313"/>
    </row>
    <row r="293" ht="20.1" customHeight="1" spans="1:9">
      <c r="A293" s="589" t="s">
        <v>1011</v>
      </c>
      <c r="B293" s="116" t="s">
        <v>1012</v>
      </c>
      <c r="C293" s="18"/>
      <c r="D293" s="178">
        <v>48</v>
      </c>
      <c r="E293" s="306">
        <f t="shared" si="11"/>
        <v>184.482708333333</v>
      </c>
      <c r="F293" s="307">
        <v>8855.17</v>
      </c>
      <c r="G293" s="308"/>
      <c r="H293" s="307">
        <f t="shared" si="10"/>
        <v>8855.17</v>
      </c>
      <c r="I293" s="313"/>
    </row>
    <row r="294" ht="20.1" customHeight="1" spans="1:9">
      <c r="A294" s="589" t="s">
        <v>1013</v>
      </c>
      <c r="B294" s="116" t="s">
        <v>1012</v>
      </c>
      <c r="C294" s="18"/>
      <c r="D294" s="178">
        <v>13</v>
      </c>
      <c r="E294" s="306">
        <f t="shared" si="11"/>
        <v>184.483076923077</v>
      </c>
      <c r="F294" s="307">
        <v>2398.28</v>
      </c>
      <c r="G294" s="308"/>
      <c r="H294" s="307">
        <f t="shared" si="10"/>
        <v>2398.28</v>
      </c>
      <c r="I294" s="313"/>
    </row>
    <row r="295" ht="20.1" customHeight="1" spans="1:9">
      <c r="A295" s="589" t="s">
        <v>1014</v>
      </c>
      <c r="B295" s="116" t="s">
        <v>1012</v>
      </c>
      <c r="C295" s="18"/>
      <c r="D295" s="178">
        <v>3</v>
      </c>
      <c r="E295" s="306">
        <f t="shared" si="11"/>
        <v>184.483333333333</v>
      </c>
      <c r="F295" s="307">
        <v>553.45</v>
      </c>
      <c r="G295" s="308"/>
      <c r="H295" s="307">
        <f t="shared" si="10"/>
        <v>553.45</v>
      </c>
      <c r="I295" s="313"/>
    </row>
    <row r="296" ht="20.1" customHeight="1" spans="1:9">
      <c r="A296" s="589" t="s">
        <v>1015</v>
      </c>
      <c r="B296" s="116" t="s">
        <v>1016</v>
      </c>
      <c r="C296" s="18"/>
      <c r="D296" s="178">
        <v>72</v>
      </c>
      <c r="E296" s="306">
        <f t="shared" si="11"/>
        <v>115.517222222222</v>
      </c>
      <c r="F296" s="307">
        <v>8317.24</v>
      </c>
      <c r="G296" s="308"/>
      <c r="H296" s="307">
        <f t="shared" si="10"/>
        <v>8317.24</v>
      </c>
      <c r="I296" s="313"/>
    </row>
    <row r="297" ht="20.1" customHeight="1" spans="1:9">
      <c r="A297" s="589" t="s">
        <v>1017</v>
      </c>
      <c r="B297" s="116" t="s">
        <v>1016</v>
      </c>
      <c r="C297" s="18"/>
      <c r="D297" s="178">
        <v>20</v>
      </c>
      <c r="E297" s="306">
        <f t="shared" si="11"/>
        <v>115.517</v>
      </c>
      <c r="F297" s="307">
        <v>2310.34</v>
      </c>
      <c r="G297" s="308"/>
      <c r="H297" s="307">
        <f t="shared" si="10"/>
        <v>2310.34</v>
      </c>
      <c r="I297" s="313"/>
    </row>
    <row r="298" ht="20.1" customHeight="1" spans="1:9">
      <c r="A298" s="589" t="s">
        <v>1018</v>
      </c>
      <c r="B298" s="116" t="s">
        <v>1019</v>
      </c>
      <c r="C298" s="18"/>
      <c r="D298" s="178">
        <v>9</v>
      </c>
      <c r="E298" s="306">
        <f t="shared" si="11"/>
        <v>12.7866666666667</v>
      </c>
      <c r="F298" s="307">
        <v>115.08</v>
      </c>
      <c r="G298" s="308"/>
      <c r="H298" s="307">
        <f t="shared" si="10"/>
        <v>115.08</v>
      </c>
      <c r="I298" s="313"/>
    </row>
    <row r="299" ht="20.1" customHeight="1" spans="1:9">
      <c r="A299" s="589" t="s">
        <v>1020</v>
      </c>
      <c r="B299" s="116" t="s">
        <v>1021</v>
      </c>
      <c r="C299" s="18"/>
      <c r="D299" s="178">
        <v>11</v>
      </c>
      <c r="E299" s="306">
        <f t="shared" si="11"/>
        <v>37.1254545454545</v>
      </c>
      <c r="F299" s="307">
        <v>408.38</v>
      </c>
      <c r="G299" s="308"/>
      <c r="H299" s="307">
        <f t="shared" si="10"/>
        <v>408.38</v>
      </c>
      <c r="I299" s="313"/>
    </row>
    <row r="300" ht="20.1" customHeight="1" spans="1:9">
      <c r="A300" s="589" t="s">
        <v>1022</v>
      </c>
      <c r="B300" s="116" t="s">
        <v>1021</v>
      </c>
      <c r="C300" s="18"/>
      <c r="D300" s="178">
        <v>10</v>
      </c>
      <c r="E300" s="306">
        <f t="shared" si="11"/>
        <v>37.126</v>
      </c>
      <c r="F300" s="307">
        <v>371.26</v>
      </c>
      <c r="G300" s="308"/>
      <c r="H300" s="307">
        <f t="shared" si="10"/>
        <v>371.26</v>
      </c>
      <c r="I300" s="313"/>
    </row>
    <row r="301" ht="20.1" customHeight="1" spans="1:9">
      <c r="A301" s="589" t="s">
        <v>1023</v>
      </c>
      <c r="B301" s="116" t="s">
        <v>1024</v>
      </c>
      <c r="C301" s="18"/>
      <c r="D301" s="178">
        <v>4</v>
      </c>
      <c r="E301" s="306">
        <f t="shared" si="11"/>
        <v>18.585</v>
      </c>
      <c r="F301" s="307">
        <v>74.34</v>
      </c>
      <c r="G301" s="308"/>
      <c r="H301" s="307">
        <f t="shared" si="10"/>
        <v>74.34</v>
      </c>
      <c r="I301" s="313"/>
    </row>
    <row r="302" ht="20.1" customHeight="1" spans="1:9">
      <c r="A302" s="589" t="s">
        <v>1025</v>
      </c>
      <c r="B302" s="116" t="s">
        <v>1026</v>
      </c>
      <c r="C302" s="18"/>
      <c r="D302" s="178">
        <v>12</v>
      </c>
      <c r="E302" s="306">
        <f t="shared" si="11"/>
        <v>23.67</v>
      </c>
      <c r="F302" s="307">
        <v>284.04</v>
      </c>
      <c r="G302" s="308"/>
      <c r="H302" s="307">
        <f t="shared" si="10"/>
        <v>284.04</v>
      </c>
      <c r="I302" s="313"/>
    </row>
    <row r="303" ht="20.1" customHeight="1" spans="1:9">
      <c r="A303" s="589" t="s">
        <v>1027</v>
      </c>
      <c r="B303" s="116" t="s">
        <v>1026</v>
      </c>
      <c r="C303" s="18"/>
      <c r="D303" s="178">
        <v>1</v>
      </c>
      <c r="E303" s="306">
        <f t="shared" si="11"/>
        <v>23.67</v>
      </c>
      <c r="F303" s="307">
        <v>23.67</v>
      </c>
      <c r="G303" s="308"/>
      <c r="H303" s="307">
        <f t="shared" si="10"/>
        <v>23.67</v>
      </c>
      <c r="I303" s="313"/>
    </row>
    <row r="304" ht="20.1" customHeight="1" spans="1:9">
      <c r="A304" s="589" t="s">
        <v>1028</v>
      </c>
      <c r="B304" s="116" t="s">
        <v>1029</v>
      </c>
      <c r="C304" s="18"/>
      <c r="D304" s="178">
        <v>66</v>
      </c>
      <c r="E304" s="306">
        <f t="shared" si="11"/>
        <v>18.5840909090909</v>
      </c>
      <c r="F304" s="307">
        <v>1226.55</v>
      </c>
      <c r="G304" s="308"/>
      <c r="H304" s="307">
        <f t="shared" si="10"/>
        <v>1226.55</v>
      </c>
      <c r="I304" s="313"/>
    </row>
    <row r="305" ht="20.1" customHeight="1" spans="1:9">
      <c r="A305" s="589" t="s">
        <v>1030</v>
      </c>
      <c r="B305" s="116" t="s">
        <v>1031</v>
      </c>
      <c r="C305" s="18"/>
      <c r="D305" s="178">
        <v>2</v>
      </c>
      <c r="E305" s="306">
        <f t="shared" si="11"/>
        <v>55.76</v>
      </c>
      <c r="F305" s="307">
        <v>111.52</v>
      </c>
      <c r="G305" s="308"/>
      <c r="H305" s="307">
        <f t="shared" si="10"/>
        <v>111.52</v>
      </c>
      <c r="I305" s="313"/>
    </row>
    <row r="306" ht="20.1" customHeight="1" spans="1:9">
      <c r="A306" s="589" t="s">
        <v>1032</v>
      </c>
      <c r="B306" s="116" t="s">
        <v>1033</v>
      </c>
      <c r="C306" s="18"/>
      <c r="D306" s="178">
        <v>4</v>
      </c>
      <c r="E306" s="306">
        <f t="shared" si="11"/>
        <v>18.8025</v>
      </c>
      <c r="F306" s="307">
        <v>75.21</v>
      </c>
      <c r="G306" s="308"/>
      <c r="H306" s="307">
        <f t="shared" si="10"/>
        <v>75.21</v>
      </c>
      <c r="I306" s="313"/>
    </row>
    <row r="307" ht="20.1" customHeight="1" spans="1:9">
      <c r="A307" s="589" t="s">
        <v>1034</v>
      </c>
      <c r="B307" s="116" t="s">
        <v>1035</v>
      </c>
      <c r="C307" s="18"/>
      <c r="D307" s="178">
        <v>10</v>
      </c>
      <c r="E307" s="306">
        <f t="shared" si="11"/>
        <v>37.172</v>
      </c>
      <c r="F307" s="307">
        <v>371.72</v>
      </c>
      <c r="G307" s="308"/>
      <c r="H307" s="307">
        <f t="shared" si="10"/>
        <v>371.72</v>
      </c>
      <c r="I307" s="313"/>
    </row>
    <row r="308" ht="20.1" customHeight="1" spans="1:9">
      <c r="A308" s="589" t="s">
        <v>1036</v>
      </c>
      <c r="B308" s="116" t="s">
        <v>1035</v>
      </c>
      <c r="C308" s="18"/>
      <c r="D308" s="178">
        <v>50</v>
      </c>
      <c r="E308" s="306">
        <f t="shared" si="11"/>
        <v>37.1724</v>
      </c>
      <c r="F308" s="307">
        <v>1858.62</v>
      </c>
      <c r="G308" s="308"/>
      <c r="H308" s="307">
        <f t="shared" si="10"/>
        <v>1858.62</v>
      </c>
      <c r="I308" s="313"/>
    </row>
    <row r="309" ht="20.1" customHeight="1" spans="1:9">
      <c r="A309" s="589" t="s">
        <v>1037</v>
      </c>
      <c r="B309" s="116" t="s">
        <v>1035</v>
      </c>
      <c r="C309" s="18"/>
      <c r="D309" s="178">
        <v>4</v>
      </c>
      <c r="E309" s="306">
        <f t="shared" si="11"/>
        <v>37.1725</v>
      </c>
      <c r="F309" s="307">
        <v>148.69</v>
      </c>
      <c r="G309" s="308"/>
      <c r="H309" s="307">
        <f t="shared" si="10"/>
        <v>148.69</v>
      </c>
      <c r="I309" s="313"/>
    </row>
    <row r="310" ht="20.1" customHeight="1" spans="1:9">
      <c r="A310" s="589" t="s">
        <v>1038</v>
      </c>
      <c r="B310" s="116" t="s">
        <v>1039</v>
      </c>
      <c r="C310" s="18"/>
      <c r="D310" s="178">
        <v>25</v>
      </c>
      <c r="E310" s="306">
        <f t="shared" si="11"/>
        <v>125.6292</v>
      </c>
      <c r="F310" s="307">
        <v>3140.73</v>
      </c>
      <c r="G310" s="308"/>
      <c r="H310" s="307">
        <f t="shared" si="10"/>
        <v>3140.73</v>
      </c>
      <c r="I310" s="313"/>
    </row>
    <row r="311" ht="20.1" customHeight="1" spans="1:9">
      <c r="A311" s="589" t="s">
        <v>1040</v>
      </c>
      <c r="B311" s="116" t="s">
        <v>1041</v>
      </c>
      <c r="C311" s="18"/>
      <c r="D311" s="178">
        <v>1</v>
      </c>
      <c r="E311" s="306">
        <f t="shared" si="11"/>
        <v>37.06</v>
      </c>
      <c r="F311" s="307">
        <v>37.06</v>
      </c>
      <c r="G311" s="308"/>
      <c r="H311" s="307">
        <f t="shared" si="10"/>
        <v>37.06</v>
      </c>
      <c r="I311" s="313"/>
    </row>
    <row r="312" ht="20.1" customHeight="1" spans="1:9">
      <c r="A312" s="589" t="s">
        <v>1042</v>
      </c>
      <c r="B312" s="116" t="s">
        <v>1043</v>
      </c>
      <c r="C312" s="18"/>
      <c r="D312" s="178">
        <v>89</v>
      </c>
      <c r="E312" s="306">
        <f t="shared" si="11"/>
        <v>17.2410112359551</v>
      </c>
      <c r="F312" s="307">
        <v>1534.45</v>
      </c>
      <c r="G312" s="308"/>
      <c r="H312" s="307">
        <f t="shared" si="10"/>
        <v>1534.45</v>
      </c>
      <c r="I312" s="313"/>
    </row>
    <row r="313" ht="20.1" customHeight="1" spans="1:9">
      <c r="A313" s="589" t="s">
        <v>1044</v>
      </c>
      <c r="B313" s="116" t="s">
        <v>1045</v>
      </c>
      <c r="C313" s="18"/>
      <c r="D313" s="178">
        <v>250</v>
      </c>
      <c r="E313" s="306">
        <f t="shared" si="11"/>
        <v>1.1638</v>
      </c>
      <c r="F313" s="307">
        <v>290.95</v>
      </c>
      <c r="G313" s="308"/>
      <c r="H313" s="307">
        <f t="shared" si="10"/>
        <v>290.95</v>
      </c>
      <c r="I313" s="313"/>
    </row>
    <row r="314" ht="20.1" customHeight="1" spans="1:9">
      <c r="A314" s="589" t="s">
        <v>1046</v>
      </c>
      <c r="B314" s="116" t="s">
        <v>1045</v>
      </c>
      <c r="C314" s="18"/>
      <c r="D314" s="178">
        <v>125</v>
      </c>
      <c r="E314" s="306">
        <f t="shared" si="11"/>
        <v>1.16376</v>
      </c>
      <c r="F314" s="307">
        <v>145.47</v>
      </c>
      <c r="G314" s="308"/>
      <c r="H314" s="307">
        <f t="shared" si="10"/>
        <v>145.47</v>
      </c>
      <c r="I314" s="313"/>
    </row>
    <row r="315" ht="20.1" customHeight="1" spans="1:9">
      <c r="A315" s="589" t="s">
        <v>1047</v>
      </c>
      <c r="B315" s="116" t="s">
        <v>1048</v>
      </c>
      <c r="C315" s="18"/>
      <c r="D315" s="178">
        <v>20</v>
      </c>
      <c r="E315" s="306">
        <f t="shared" si="11"/>
        <v>28.2345</v>
      </c>
      <c r="F315" s="307">
        <v>564.69</v>
      </c>
      <c r="G315" s="308"/>
      <c r="H315" s="307">
        <f t="shared" si="10"/>
        <v>564.69</v>
      </c>
      <c r="I315" s="313"/>
    </row>
    <row r="316" ht="20.1" customHeight="1" spans="1:9">
      <c r="A316" s="589" t="s">
        <v>1049</v>
      </c>
      <c r="B316" s="116" t="s">
        <v>1048</v>
      </c>
      <c r="C316" s="18"/>
      <c r="D316" s="178">
        <v>11</v>
      </c>
      <c r="E316" s="306">
        <f t="shared" si="11"/>
        <v>28.2345454545455</v>
      </c>
      <c r="F316" s="307">
        <v>310.58</v>
      </c>
      <c r="G316" s="308"/>
      <c r="H316" s="307">
        <f t="shared" si="10"/>
        <v>310.58</v>
      </c>
      <c r="I316" s="313"/>
    </row>
    <row r="317" ht="20.1" customHeight="1" spans="1:9">
      <c r="A317" s="589" t="s">
        <v>1050</v>
      </c>
      <c r="B317" s="116" t="s">
        <v>1051</v>
      </c>
      <c r="C317" s="18"/>
      <c r="D317" s="178">
        <v>8</v>
      </c>
      <c r="E317" s="306">
        <f t="shared" si="11"/>
        <v>275.8625</v>
      </c>
      <c r="F317" s="307">
        <v>2206.9</v>
      </c>
      <c r="G317" s="308"/>
      <c r="H317" s="307">
        <f t="shared" si="10"/>
        <v>2206.9</v>
      </c>
      <c r="I317" s="313"/>
    </row>
    <row r="318" ht="20.1" customHeight="1" spans="1:9">
      <c r="A318" s="589" t="s">
        <v>1052</v>
      </c>
      <c r="B318" s="116" t="s">
        <v>1053</v>
      </c>
      <c r="C318" s="18"/>
      <c r="D318" s="178">
        <v>1</v>
      </c>
      <c r="E318" s="306">
        <f t="shared" si="11"/>
        <v>203.45</v>
      </c>
      <c r="F318" s="307">
        <v>203.45</v>
      </c>
      <c r="G318" s="308"/>
      <c r="H318" s="307">
        <f t="shared" si="10"/>
        <v>203.45</v>
      </c>
      <c r="I318" s="313"/>
    </row>
    <row r="319" ht="20.1" customHeight="1" spans="1:9">
      <c r="A319" s="589" t="s">
        <v>1054</v>
      </c>
      <c r="B319" s="116" t="s">
        <v>1055</v>
      </c>
      <c r="C319" s="18"/>
      <c r="D319" s="178">
        <v>20</v>
      </c>
      <c r="E319" s="306">
        <f t="shared" si="11"/>
        <v>43.232</v>
      </c>
      <c r="F319" s="307">
        <v>864.64</v>
      </c>
      <c r="G319" s="308"/>
      <c r="H319" s="307">
        <f t="shared" si="10"/>
        <v>864.64</v>
      </c>
      <c r="I319" s="313"/>
    </row>
    <row r="320" ht="20.1" customHeight="1" spans="1:9">
      <c r="A320" s="589" t="s">
        <v>1056</v>
      </c>
      <c r="B320" s="116" t="s">
        <v>1055</v>
      </c>
      <c r="C320" s="18"/>
      <c r="D320" s="178">
        <v>17</v>
      </c>
      <c r="E320" s="306">
        <f t="shared" si="11"/>
        <v>43.2317647058824</v>
      </c>
      <c r="F320" s="307">
        <v>734.94</v>
      </c>
      <c r="G320" s="308"/>
      <c r="H320" s="307">
        <f t="shared" si="10"/>
        <v>734.94</v>
      </c>
      <c r="I320" s="313"/>
    </row>
    <row r="321" ht="20.1" customHeight="1" spans="1:9">
      <c r="A321" s="589" t="s">
        <v>1057</v>
      </c>
      <c r="B321" s="116" t="s">
        <v>1058</v>
      </c>
      <c r="C321" s="18"/>
      <c r="D321" s="178">
        <v>93</v>
      </c>
      <c r="E321" s="306">
        <f t="shared" si="11"/>
        <v>2.80161290322581</v>
      </c>
      <c r="F321" s="307">
        <v>260.55</v>
      </c>
      <c r="G321" s="308"/>
      <c r="H321" s="307">
        <f t="shared" si="10"/>
        <v>260.55</v>
      </c>
      <c r="I321" s="313"/>
    </row>
    <row r="322" ht="20.1" customHeight="1" spans="1:9">
      <c r="A322" s="589" t="s">
        <v>1059</v>
      </c>
      <c r="B322" s="116" t="s">
        <v>1058</v>
      </c>
      <c r="C322" s="18"/>
      <c r="D322" s="178">
        <v>1200</v>
      </c>
      <c r="E322" s="306">
        <f t="shared" si="11"/>
        <v>2.80164166666667</v>
      </c>
      <c r="F322" s="307">
        <v>3361.97</v>
      </c>
      <c r="G322" s="308"/>
      <c r="H322" s="307">
        <f t="shared" si="10"/>
        <v>3361.97</v>
      </c>
      <c r="I322" s="313"/>
    </row>
    <row r="323" ht="20.1" customHeight="1" spans="1:9">
      <c r="A323" s="589" t="s">
        <v>1060</v>
      </c>
      <c r="B323" s="116" t="s">
        <v>1058</v>
      </c>
      <c r="C323" s="18"/>
      <c r="D323" s="178">
        <v>1200</v>
      </c>
      <c r="E323" s="306">
        <f t="shared" si="11"/>
        <v>2.80164166666667</v>
      </c>
      <c r="F323" s="307">
        <v>3361.97</v>
      </c>
      <c r="G323" s="308"/>
      <c r="H323" s="307">
        <f t="shared" si="10"/>
        <v>3361.97</v>
      </c>
      <c r="I323" s="313"/>
    </row>
    <row r="324" ht="20.1" customHeight="1" spans="1:9">
      <c r="A324" s="589" t="s">
        <v>1061</v>
      </c>
      <c r="B324" s="116" t="s">
        <v>1062</v>
      </c>
      <c r="C324" s="18"/>
      <c r="D324" s="178">
        <v>190</v>
      </c>
      <c r="E324" s="306">
        <f t="shared" si="11"/>
        <v>5.99036842105263</v>
      </c>
      <c r="F324" s="307">
        <v>1138.17</v>
      </c>
      <c r="G324" s="308"/>
      <c r="H324" s="307">
        <f t="shared" si="10"/>
        <v>1138.17</v>
      </c>
      <c r="I324" s="313"/>
    </row>
    <row r="325" ht="20.1" customHeight="1" spans="1:9">
      <c r="A325" s="589" t="s">
        <v>1063</v>
      </c>
      <c r="B325" s="116" t="s">
        <v>1064</v>
      </c>
      <c r="C325" s="18"/>
      <c r="D325" s="178">
        <v>10</v>
      </c>
      <c r="E325" s="306">
        <f t="shared" si="11"/>
        <v>3.761</v>
      </c>
      <c r="F325" s="307">
        <v>37.61</v>
      </c>
      <c r="G325" s="308"/>
      <c r="H325" s="307">
        <f t="shared" si="10"/>
        <v>37.61</v>
      </c>
      <c r="I325" s="313"/>
    </row>
    <row r="326" ht="20.1" customHeight="1" spans="1:9">
      <c r="A326" s="589" t="s">
        <v>1065</v>
      </c>
      <c r="B326" s="116" t="s">
        <v>1066</v>
      </c>
      <c r="C326" s="18"/>
      <c r="D326" s="178">
        <v>14</v>
      </c>
      <c r="E326" s="306">
        <f t="shared" si="11"/>
        <v>28.0692857142857</v>
      </c>
      <c r="F326" s="307">
        <v>392.97</v>
      </c>
      <c r="G326" s="308"/>
      <c r="H326" s="307">
        <f t="shared" si="10"/>
        <v>392.97</v>
      </c>
      <c r="I326" s="313"/>
    </row>
    <row r="327" ht="20.1" customHeight="1" spans="1:9">
      <c r="A327" s="589" t="s">
        <v>1067</v>
      </c>
      <c r="B327" s="116" t="s">
        <v>1066</v>
      </c>
      <c r="C327" s="18"/>
      <c r="D327" s="178">
        <v>20</v>
      </c>
      <c r="E327" s="306">
        <f t="shared" si="11"/>
        <v>28.069</v>
      </c>
      <c r="F327" s="307">
        <v>561.38</v>
      </c>
      <c r="G327" s="308"/>
      <c r="H327" s="307">
        <f t="shared" si="10"/>
        <v>561.38</v>
      </c>
      <c r="I327" s="313"/>
    </row>
    <row r="328" ht="20.1" customHeight="1" spans="1:9">
      <c r="A328" s="589" t="s">
        <v>1068</v>
      </c>
      <c r="B328" s="116" t="s">
        <v>1069</v>
      </c>
      <c r="C328" s="18"/>
      <c r="D328" s="178">
        <v>15</v>
      </c>
      <c r="E328" s="306">
        <f t="shared" si="11"/>
        <v>224.138</v>
      </c>
      <c r="F328" s="307">
        <v>3362.07</v>
      </c>
      <c r="G328" s="308"/>
      <c r="H328" s="307">
        <f t="shared" si="10"/>
        <v>3362.07</v>
      </c>
      <c r="I328" s="313"/>
    </row>
    <row r="329" ht="20.1" customHeight="1" spans="1:9">
      <c r="A329" s="589" t="s">
        <v>1070</v>
      </c>
      <c r="B329" s="116" t="s">
        <v>1069</v>
      </c>
      <c r="C329" s="18"/>
      <c r="D329" s="178">
        <v>38</v>
      </c>
      <c r="E329" s="306">
        <f t="shared" si="11"/>
        <v>224.137894736842</v>
      </c>
      <c r="F329" s="307">
        <v>8517.24</v>
      </c>
      <c r="G329" s="308"/>
      <c r="H329" s="307">
        <f t="shared" si="10"/>
        <v>8517.24</v>
      </c>
      <c r="I329" s="313"/>
    </row>
    <row r="330" ht="20.1" customHeight="1" spans="1:9">
      <c r="A330" s="589" t="s">
        <v>1071</v>
      </c>
      <c r="B330" s="116" t="s">
        <v>1069</v>
      </c>
      <c r="C330" s="18"/>
      <c r="D330" s="178">
        <v>20</v>
      </c>
      <c r="E330" s="306">
        <f t="shared" si="11"/>
        <v>224.138</v>
      </c>
      <c r="F330" s="307">
        <v>4482.76</v>
      </c>
      <c r="G330" s="308"/>
      <c r="H330" s="307">
        <f t="shared" si="10"/>
        <v>4482.76</v>
      </c>
      <c r="I330" s="313"/>
    </row>
    <row r="331" ht="20.1" customHeight="1" spans="1:9">
      <c r="A331" s="589" t="s">
        <v>1072</v>
      </c>
      <c r="B331" s="116" t="s">
        <v>1073</v>
      </c>
      <c r="C331" s="18"/>
      <c r="D331" s="178">
        <v>5</v>
      </c>
      <c r="E331" s="306">
        <f t="shared" si="11"/>
        <v>179.524</v>
      </c>
      <c r="F331" s="307">
        <v>897.62</v>
      </c>
      <c r="G331" s="308"/>
      <c r="H331" s="307">
        <f t="shared" si="10"/>
        <v>897.62</v>
      </c>
      <c r="I331" s="313"/>
    </row>
    <row r="332" ht="20.1" customHeight="1" spans="1:9">
      <c r="A332" s="589" t="s">
        <v>1074</v>
      </c>
      <c r="B332" s="116" t="s">
        <v>1075</v>
      </c>
      <c r="C332" s="18"/>
      <c r="D332" s="178">
        <v>77</v>
      </c>
      <c r="E332" s="306">
        <f t="shared" si="11"/>
        <v>17.2414285714286</v>
      </c>
      <c r="F332" s="307">
        <v>1327.59</v>
      </c>
      <c r="G332" s="308"/>
      <c r="H332" s="307">
        <f t="shared" si="10"/>
        <v>1327.59</v>
      </c>
      <c r="I332" s="313"/>
    </row>
    <row r="333" ht="20.1" customHeight="1" spans="1:9">
      <c r="A333" s="589" t="s">
        <v>1076</v>
      </c>
      <c r="B333" s="116" t="s">
        <v>1077</v>
      </c>
      <c r="C333" s="18"/>
      <c r="D333" s="178">
        <v>4</v>
      </c>
      <c r="E333" s="306">
        <f t="shared" si="11"/>
        <v>189.655</v>
      </c>
      <c r="F333" s="307">
        <v>758.62</v>
      </c>
      <c r="G333" s="308"/>
      <c r="H333" s="307">
        <f t="shared" si="10"/>
        <v>758.62</v>
      </c>
      <c r="I333" s="313"/>
    </row>
    <row r="334" ht="20.1" customHeight="1" spans="1:9">
      <c r="A334" s="589" t="s">
        <v>1078</v>
      </c>
      <c r="B334" s="116" t="s">
        <v>1079</v>
      </c>
      <c r="C334" s="18"/>
      <c r="D334" s="178">
        <v>12</v>
      </c>
      <c r="E334" s="306">
        <f t="shared" si="11"/>
        <v>15.385</v>
      </c>
      <c r="F334" s="307">
        <v>184.62</v>
      </c>
      <c r="G334" s="308"/>
      <c r="H334" s="307">
        <f t="shared" si="10"/>
        <v>184.62</v>
      </c>
      <c r="I334" s="313"/>
    </row>
    <row r="335" ht="20.1" customHeight="1" spans="1:9">
      <c r="A335" s="589" t="s">
        <v>1080</v>
      </c>
      <c r="B335" s="116" t="s">
        <v>1081</v>
      </c>
      <c r="C335" s="18"/>
      <c r="D335" s="178">
        <v>170</v>
      </c>
      <c r="E335" s="306">
        <f t="shared" si="11"/>
        <v>3.447</v>
      </c>
      <c r="F335" s="307">
        <v>585.99</v>
      </c>
      <c r="G335" s="308"/>
      <c r="H335" s="307">
        <f t="shared" si="10"/>
        <v>585.99</v>
      </c>
      <c r="I335" s="313"/>
    </row>
    <row r="336" ht="20.1" customHeight="1" spans="1:9">
      <c r="A336" s="589" t="s">
        <v>1082</v>
      </c>
      <c r="B336" s="116" t="s">
        <v>1083</v>
      </c>
      <c r="C336" s="18"/>
      <c r="D336" s="178">
        <v>5</v>
      </c>
      <c r="E336" s="306">
        <f t="shared" si="11"/>
        <v>231.034</v>
      </c>
      <c r="F336" s="307">
        <v>1155.17</v>
      </c>
      <c r="G336" s="308"/>
      <c r="H336" s="307">
        <f t="shared" si="10"/>
        <v>1155.17</v>
      </c>
      <c r="I336" s="313"/>
    </row>
    <row r="337" ht="20.1" customHeight="1" spans="1:9">
      <c r="A337" s="589" t="s">
        <v>1084</v>
      </c>
      <c r="B337" s="116" t="s">
        <v>1085</v>
      </c>
      <c r="C337" s="18"/>
      <c r="D337" s="178">
        <v>10</v>
      </c>
      <c r="E337" s="306">
        <f t="shared" si="11"/>
        <v>83.861</v>
      </c>
      <c r="F337" s="307">
        <v>838.61</v>
      </c>
      <c r="G337" s="308"/>
      <c r="H337" s="307">
        <f t="shared" si="10"/>
        <v>838.61</v>
      </c>
      <c r="I337" s="313"/>
    </row>
    <row r="338" ht="20.1" customHeight="1" spans="1:9">
      <c r="A338" s="589" t="s">
        <v>1086</v>
      </c>
      <c r="B338" s="116" t="s">
        <v>1085</v>
      </c>
      <c r="C338" s="18"/>
      <c r="D338" s="178">
        <v>32</v>
      </c>
      <c r="E338" s="306">
        <f t="shared" si="11"/>
        <v>83.8609375</v>
      </c>
      <c r="F338" s="307">
        <v>2683.55</v>
      </c>
      <c r="G338" s="308"/>
      <c r="H338" s="307">
        <f t="shared" si="10"/>
        <v>2683.55</v>
      </c>
      <c r="I338" s="313"/>
    </row>
    <row r="339" ht="20.1" customHeight="1" spans="1:9">
      <c r="A339" s="589" t="s">
        <v>1087</v>
      </c>
      <c r="B339" s="116" t="s">
        <v>1088</v>
      </c>
      <c r="C339" s="18"/>
      <c r="D339" s="178">
        <v>8</v>
      </c>
      <c r="E339" s="306">
        <f t="shared" si="11"/>
        <v>191.4525</v>
      </c>
      <c r="F339" s="307">
        <v>1531.62</v>
      </c>
      <c r="G339" s="308"/>
      <c r="H339" s="307">
        <f t="shared" si="10"/>
        <v>1531.62</v>
      </c>
      <c r="I339" s="313"/>
    </row>
    <row r="340" ht="20.1" customHeight="1" spans="1:9">
      <c r="A340" s="589" t="s">
        <v>1089</v>
      </c>
      <c r="B340" s="116" t="s">
        <v>1090</v>
      </c>
      <c r="C340" s="18"/>
      <c r="D340" s="178">
        <v>83</v>
      </c>
      <c r="E340" s="306">
        <f t="shared" si="11"/>
        <v>5.98674698795181</v>
      </c>
      <c r="F340" s="307">
        <v>496.9</v>
      </c>
      <c r="G340" s="308"/>
      <c r="H340" s="307">
        <f t="shared" si="10"/>
        <v>496.9</v>
      </c>
      <c r="I340" s="313"/>
    </row>
    <row r="341" ht="20.1" customHeight="1" spans="1:9">
      <c r="A341" s="589" t="s">
        <v>1091</v>
      </c>
      <c r="B341" s="116" t="s">
        <v>1092</v>
      </c>
      <c r="C341" s="18"/>
      <c r="D341" s="178">
        <v>61</v>
      </c>
      <c r="E341" s="306">
        <f t="shared" si="11"/>
        <v>71.8103278688525</v>
      </c>
      <c r="F341" s="307">
        <v>4380.43</v>
      </c>
      <c r="G341" s="308"/>
      <c r="H341" s="307">
        <f t="shared" ref="H341:H404" si="12">F341+G341</f>
        <v>4380.43</v>
      </c>
      <c r="I341" s="313"/>
    </row>
    <row r="342" ht="20.1" customHeight="1" spans="1:9">
      <c r="A342" s="589" t="s">
        <v>1093</v>
      </c>
      <c r="B342" s="116" t="s">
        <v>1094</v>
      </c>
      <c r="C342" s="18"/>
      <c r="D342" s="178">
        <v>3</v>
      </c>
      <c r="E342" s="306">
        <f t="shared" ref="E342:E405" si="13">F342/D342</f>
        <v>482.76</v>
      </c>
      <c r="F342" s="307">
        <v>1448.28</v>
      </c>
      <c r="G342" s="308"/>
      <c r="H342" s="307">
        <f t="shared" si="12"/>
        <v>1448.28</v>
      </c>
      <c r="I342" s="313"/>
    </row>
    <row r="343" ht="20.1" customHeight="1" spans="1:9">
      <c r="A343" s="589" t="s">
        <v>1095</v>
      </c>
      <c r="B343" s="116" t="s">
        <v>1096</v>
      </c>
      <c r="C343" s="18"/>
      <c r="D343" s="178">
        <v>86</v>
      </c>
      <c r="E343" s="306">
        <f t="shared" si="13"/>
        <v>1.55174418604651</v>
      </c>
      <c r="F343" s="307">
        <v>133.45</v>
      </c>
      <c r="G343" s="308"/>
      <c r="H343" s="307">
        <f t="shared" si="12"/>
        <v>133.45</v>
      </c>
      <c r="I343" s="313"/>
    </row>
    <row r="344" ht="20.1" customHeight="1" spans="1:9">
      <c r="A344" s="589" t="s">
        <v>1097</v>
      </c>
      <c r="B344" s="116" t="s">
        <v>1098</v>
      </c>
      <c r="C344" s="18"/>
      <c r="D344" s="178">
        <v>70</v>
      </c>
      <c r="E344" s="306">
        <f t="shared" si="13"/>
        <v>74.138</v>
      </c>
      <c r="F344" s="307">
        <v>5189.66</v>
      </c>
      <c r="G344" s="308"/>
      <c r="H344" s="307">
        <f t="shared" si="12"/>
        <v>5189.66</v>
      </c>
      <c r="I344" s="313"/>
    </row>
    <row r="345" ht="20.1" customHeight="1" spans="1:9">
      <c r="A345" s="589" t="s">
        <v>1099</v>
      </c>
      <c r="B345" s="116" t="s">
        <v>1100</v>
      </c>
      <c r="C345" s="18"/>
      <c r="D345" s="178">
        <v>98</v>
      </c>
      <c r="E345" s="306">
        <f t="shared" si="13"/>
        <v>3.44826530612245</v>
      </c>
      <c r="F345" s="307">
        <v>337.93</v>
      </c>
      <c r="G345" s="308"/>
      <c r="H345" s="307">
        <f t="shared" si="12"/>
        <v>337.93</v>
      </c>
      <c r="I345" s="313"/>
    </row>
    <row r="346" ht="20.1" customHeight="1" spans="1:9">
      <c r="A346" s="589" t="s">
        <v>1101</v>
      </c>
      <c r="B346" s="116" t="s">
        <v>1102</v>
      </c>
      <c r="C346" s="18"/>
      <c r="D346" s="178">
        <v>19</v>
      </c>
      <c r="E346" s="306">
        <f t="shared" si="13"/>
        <v>121.027368421053</v>
      </c>
      <c r="F346" s="307">
        <v>2299.52</v>
      </c>
      <c r="G346" s="308"/>
      <c r="H346" s="307">
        <f t="shared" si="12"/>
        <v>2299.52</v>
      </c>
      <c r="I346" s="313"/>
    </row>
    <row r="347" ht="20.1" customHeight="1" spans="1:9">
      <c r="A347" s="589" t="s">
        <v>1103</v>
      </c>
      <c r="B347" s="116" t="s">
        <v>1104</v>
      </c>
      <c r="C347" s="18"/>
      <c r="D347" s="178">
        <v>11</v>
      </c>
      <c r="E347" s="306">
        <f t="shared" si="13"/>
        <v>232.758181818182</v>
      </c>
      <c r="F347" s="307">
        <v>2560.34</v>
      </c>
      <c r="G347" s="308"/>
      <c r="H347" s="307">
        <f t="shared" si="12"/>
        <v>2560.34</v>
      </c>
      <c r="I347" s="313"/>
    </row>
    <row r="348" ht="20.1" customHeight="1" spans="1:9">
      <c r="A348" s="589" t="s">
        <v>1105</v>
      </c>
      <c r="B348" s="116" t="s">
        <v>1106</v>
      </c>
      <c r="C348" s="18"/>
      <c r="D348" s="178">
        <v>9</v>
      </c>
      <c r="E348" s="306">
        <f t="shared" si="13"/>
        <v>128.282222222222</v>
      </c>
      <c r="F348" s="307">
        <v>1154.54</v>
      </c>
      <c r="G348" s="308"/>
      <c r="H348" s="307">
        <f t="shared" si="12"/>
        <v>1154.54</v>
      </c>
      <c r="I348" s="313"/>
    </row>
    <row r="349" ht="20.1" customHeight="1" spans="1:9">
      <c r="A349" s="589" t="s">
        <v>1107</v>
      </c>
      <c r="B349" s="116" t="s">
        <v>1108</v>
      </c>
      <c r="C349" s="18"/>
      <c r="D349" s="178">
        <v>22</v>
      </c>
      <c r="E349" s="306">
        <f t="shared" si="13"/>
        <v>115.517272727273</v>
      </c>
      <c r="F349" s="307">
        <v>2541.38</v>
      </c>
      <c r="G349" s="308"/>
      <c r="H349" s="307">
        <f t="shared" si="12"/>
        <v>2541.38</v>
      </c>
      <c r="I349" s="313"/>
    </row>
    <row r="350" ht="20.1" customHeight="1" spans="1:9">
      <c r="A350" s="589" t="s">
        <v>1109</v>
      </c>
      <c r="B350" s="116" t="s">
        <v>1110</v>
      </c>
      <c r="C350" s="18"/>
      <c r="D350" s="178">
        <v>34</v>
      </c>
      <c r="E350" s="306">
        <f t="shared" si="13"/>
        <v>109.681764705882</v>
      </c>
      <c r="F350" s="307">
        <v>3729.18</v>
      </c>
      <c r="G350" s="308"/>
      <c r="H350" s="307">
        <f t="shared" si="12"/>
        <v>3729.18</v>
      </c>
      <c r="I350" s="313"/>
    </row>
    <row r="351" ht="20.1" customHeight="1" spans="1:9">
      <c r="A351" s="589" t="s">
        <v>1111</v>
      </c>
      <c r="B351" s="116" t="s">
        <v>1110</v>
      </c>
      <c r="C351" s="18"/>
      <c r="D351" s="178">
        <v>10</v>
      </c>
      <c r="E351" s="306">
        <f t="shared" si="13"/>
        <v>109.682</v>
      </c>
      <c r="F351" s="307">
        <v>1096.82</v>
      </c>
      <c r="G351" s="308"/>
      <c r="H351" s="307">
        <f t="shared" si="12"/>
        <v>1096.82</v>
      </c>
      <c r="I351" s="313"/>
    </row>
    <row r="352" ht="20.1" customHeight="1" spans="1:9">
      <c r="A352" s="589" t="s">
        <v>1112</v>
      </c>
      <c r="B352" s="116" t="s">
        <v>1113</v>
      </c>
      <c r="C352" s="18"/>
      <c r="D352" s="178">
        <v>29</v>
      </c>
      <c r="E352" s="306">
        <f t="shared" si="13"/>
        <v>121.536206896552</v>
      </c>
      <c r="F352" s="307">
        <v>3524.55</v>
      </c>
      <c r="G352" s="308"/>
      <c r="H352" s="307">
        <f t="shared" si="12"/>
        <v>3524.55</v>
      </c>
      <c r="I352" s="313"/>
    </row>
    <row r="353" ht="20.1" customHeight="1" spans="1:9">
      <c r="A353" s="589" t="s">
        <v>1114</v>
      </c>
      <c r="B353" s="116" t="s">
        <v>1115</v>
      </c>
      <c r="C353" s="18"/>
      <c r="D353" s="178">
        <v>17</v>
      </c>
      <c r="E353" s="306">
        <f t="shared" si="13"/>
        <v>36.4135294117647</v>
      </c>
      <c r="F353" s="307">
        <v>619.03</v>
      </c>
      <c r="G353" s="308"/>
      <c r="H353" s="307">
        <f t="shared" si="12"/>
        <v>619.03</v>
      </c>
      <c r="I353" s="313"/>
    </row>
    <row r="354" ht="20.1" customHeight="1" spans="1:9">
      <c r="A354" s="589" t="s">
        <v>1116</v>
      </c>
      <c r="B354" s="116" t="s">
        <v>1115</v>
      </c>
      <c r="C354" s="18"/>
      <c r="D354" s="178">
        <v>2</v>
      </c>
      <c r="E354" s="306">
        <f t="shared" si="13"/>
        <v>36.415</v>
      </c>
      <c r="F354" s="307">
        <v>72.83</v>
      </c>
      <c r="G354" s="308"/>
      <c r="H354" s="307">
        <f t="shared" si="12"/>
        <v>72.83</v>
      </c>
      <c r="I354" s="313"/>
    </row>
    <row r="355" ht="20.1" customHeight="1" spans="1:9">
      <c r="A355" s="589" t="s">
        <v>1117</v>
      </c>
      <c r="B355" s="116" t="s">
        <v>1118</v>
      </c>
      <c r="C355" s="18"/>
      <c r="D355" s="178">
        <v>7</v>
      </c>
      <c r="E355" s="306">
        <f t="shared" si="13"/>
        <v>60.69</v>
      </c>
      <c r="F355" s="307">
        <v>424.83</v>
      </c>
      <c r="G355" s="308"/>
      <c r="H355" s="307">
        <f t="shared" si="12"/>
        <v>424.83</v>
      </c>
      <c r="I355" s="313"/>
    </row>
    <row r="356" ht="20.1" customHeight="1" spans="1:9">
      <c r="A356" s="589" t="s">
        <v>1119</v>
      </c>
      <c r="B356" s="116" t="s">
        <v>1120</v>
      </c>
      <c r="C356" s="18"/>
      <c r="D356" s="178">
        <v>60</v>
      </c>
      <c r="E356" s="306">
        <f t="shared" si="13"/>
        <v>47.4138333333333</v>
      </c>
      <c r="F356" s="307">
        <v>2844.83</v>
      </c>
      <c r="G356" s="308"/>
      <c r="H356" s="307">
        <f t="shared" si="12"/>
        <v>2844.83</v>
      </c>
      <c r="I356" s="313"/>
    </row>
    <row r="357" ht="20.1" customHeight="1" spans="1:9">
      <c r="A357" s="589" t="s">
        <v>1121</v>
      </c>
      <c r="B357" s="116" t="s">
        <v>1120</v>
      </c>
      <c r="C357" s="18"/>
      <c r="D357" s="178">
        <v>42</v>
      </c>
      <c r="E357" s="306">
        <f t="shared" si="13"/>
        <v>47.4138095238095</v>
      </c>
      <c r="F357" s="307">
        <v>1991.38</v>
      </c>
      <c r="G357" s="308"/>
      <c r="H357" s="307">
        <f t="shared" si="12"/>
        <v>1991.38</v>
      </c>
      <c r="I357" s="313"/>
    </row>
    <row r="358" ht="20.1" customHeight="1" spans="1:9">
      <c r="A358" s="589" t="s">
        <v>1122</v>
      </c>
      <c r="B358" s="116" t="s">
        <v>1123</v>
      </c>
      <c r="C358" s="18"/>
      <c r="D358" s="178">
        <v>12</v>
      </c>
      <c r="E358" s="306">
        <f t="shared" si="13"/>
        <v>115.5175</v>
      </c>
      <c r="F358" s="307">
        <v>1386.21</v>
      </c>
      <c r="G358" s="308"/>
      <c r="H358" s="307">
        <f t="shared" si="12"/>
        <v>1386.21</v>
      </c>
      <c r="I358" s="313"/>
    </row>
    <row r="359" ht="20.1" customHeight="1" spans="1:9">
      <c r="A359" s="589" t="s">
        <v>1124</v>
      </c>
      <c r="B359" s="116" t="s">
        <v>1125</v>
      </c>
      <c r="C359" s="18"/>
      <c r="D359" s="178">
        <v>121</v>
      </c>
      <c r="E359" s="306">
        <f t="shared" si="13"/>
        <v>93.9655371900826</v>
      </c>
      <c r="F359" s="307">
        <v>11369.83</v>
      </c>
      <c r="G359" s="308"/>
      <c r="H359" s="307">
        <f t="shared" si="12"/>
        <v>11369.83</v>
      </c>
      <c r="I359" s="313"/>
    </row>
    <row r="360" ht="20.1" customHeight="1" spans="1:9">
      <c r="A360" s="589" t="s">
        <v>1126</v>
      </c>
      <c r="B360" s="116" t="s">
        <v>1125</v>
      </c>
      <c r="C360" s="18"/>
      <c r="D360" s="178">
        <v>100</v>
      </c>
      <c r="E360" s="306">
        <f t="shared" si="13"/>
        <v>93.9655</v>
      </c>
      <c r="F360" s="307">
        <v>9396.55</v>
      </c>
      <c r="G360" s="308"/>
      <c r="H360" s="307">
        <f t="shared" si="12"/>
        <v>9396.55</v>
      </c>
      <c r="I360" s="313"/>
    </row>
    <row r="361" ht="20.1" customHeight="1" spans="1:9">
      <c r="A361" s="589" t="s">
        <v>1127</v>
      </c>
      <c r="B361" s="116" t="s">
        <v>1128</v>
      </c>
      <c r="C361" s="18"/>
      <c r="D361" s="178">
        <v>19</v>
      </c>
      <c r="E361" s="306">
        <f t="shared" si="13"/>
        <v>317.475789473684</v>
      </c>
      <c r="F361" s="307">
        <v>6032.04</v>
      </c>
      <c r="G361" s="308"/>
      <c r="H361" s="307">
        <f t="shared" si="12"/>
        <v>6032.04</v>
      </c>
      <c r="I361" s="313"/>
    </row>
    <row r="362" ht="20.1" customHeight="1" spans="1:9">
      <c r="A362" s="589" t="s">
        <v>1129</v>
      </c>
      <c r="B362" s="116" t="s">
        <v>1130</v>
      </c>
      <c r="C362" s="18"/>
      <c r="D362" s="178">
        <v>60</v>
      </c>
      <c r="E362" s="306">
        <f t="shared" si="13"/>
        <v>3.37933333333333</v>
      </c>
      <c r="F362" s="307">
        <v>202.76</v>
      </c>
      <c r="G362" s="308"/>
      <c r="H362" s="307">
        <f t="shared" si="12"/>
        <v>202.76</v>
      </c>
      <c r="I362" s="313"/>
    </row>
    <row r="363" ht="20.1" customHeight="1" spans="1:9">
      <c r="A363" s="589" t="s">
        <v>1131</v>
      </c>
      <c r="B363" s="116" t="s">
        <v>1130</v>
      </c>
      <c r="C363" s="18"/>
      <c r="D363" s="178">
        <v>27</v>
      </c>
      <c r="E363" s="306">
        <f t="shared" si="13"/>
        <v>3.37925925925926</v>
      </c>
      <c r="F363" s="307">
        <v>91.24</v>
      </c>
      <c r="G363" s="308"/>
      <c r="H363" s="307">
        <f t="shared" si="12"/>
        <v>91.24</v>
      </c>
      <c r="I363" s="313"/>
    </row>
    <row r="364" ht="20.1" customHeight="1" spans="1:9">
      <c r="A364" s="589" t="s">
        <v>1132</v>
      </c>
      <c r="B364" s="116" t="s">
        <v>1133</v>
      </c>
      <c r="C364" s="18"/>
      <c r="D364" s="178">
        <v>89</v>
      </c>
      <c r="E364" s="306">
        <f t="shared" si="13"/>
        <v>591.379325842697</v>
      </c>
      <c r="F364" s="307">
        <v>52632.76</v>
      </c>
      <c r="G364" s="308"/>
      <c r="H364" s="307">
        <f t="shared" si="12"/>
        <v>52632.76</v>
      </c>
      <c r="I364" s="313"/>
    </row>
    <row r="365" ht="20.1" customHeight="1" spans="1:9">
      <c r="A365" s="589" t="s">
        <v>1134</v>
      </c>
      <c r="B365" s="116" t="s">
        <v>1135</v>
      </c>
      <c r="C365" s="18"/>
      <c r="D365" s="178">
        <v>10</v>
      </c>
      <c r="E365" s="306">
        <f t="shared" si="13"/>
        <v>144.828</v>
      </c>
      <c r="F365" s="307">
        <v>1448.28</v>
      </c>
      <c r="G365" s="308"/>
      <c r="H365" s="307">
        <f t="shared" si="12"/>
        <v>1448.28</v>
      </c>
      <c r="I365" s="313"/>
    </row>
    <row r="366" ht="20.1" customHeight="1" spans="1:9">
      <c r="A366" s="589" t="s">
        <v>1136</v>
      </c>
      <c r="B366" s="116" t="s">
        <v>1135</v>
      </c>
      <c r="C366" s="18"/>
      <c r="D366" s="178">
        <v>9</v>
      </c>
      <c r="E366" s="306">
        <f t="shared" si="13"/>
        <v>144.827777777778</v>
      </c>
      <c r="F366" s="307">
        <v>1303.45</v>
      </c>
      <c r="G366" s="308"/>
      <c r="H366" s="307">
        <f t="shared" si="12"/>
        <v>1303.45</v>
      </c>
      <c r="I366" s="313"/>
    </row>
    <row r="367" ht="20.1" customHeight="1" spans="1:9">
      <c r="A367" s="589" t="s">
        <v>1137</v>
      </c>
      <c r="B367" s="116" t="s">
        <v>1138</v>
      </c>
      <c r="C367" s="18"/>
      <c r="D367" s="178">
        <v>156</v>
      </c>
      <c r="E367" s="306">
        <f t="shared" si="13"/>
        <v>48.9655128205128</v>
      </c>
      <c r="F367" s="307">
        <v>7638.62</v>
      </c>
      <c r="G367" s="308"/>
      <c r="H367" s="307">
        <f t="shared" si="12"/>
        <v>7638.62</v>
      </c>
      <c r="I367" s="313"/>
    </row>
    <row r="368" ht="20.1" customHeight="1" spans="1:9">
      <c r="A368" s="589" t="s">
        <v>1139</v>
      </c>
      <c r="B368" s="116" t="s">
        <v>1140</v>
      </c>
      <c r="C368" s="18"/>
      <c r="D368" s="178">
        <v>24</v>
      </c>
      <c r="E368" s="306">
        <f t="shared" si="13"/>
        <v>9.04708333333333</v>
      </c>
      <c r="F368" s="307">
        <v>217.13</v>
      </c>
      <c r="G368" s="308"/>
      <c r="H368" s="307">
        <f t="shared" si="12"/>
        <v>217.13</v>
      </c>
      <c r="I368" s="313"/>
    </row>
    <row r="369" ht="20.1" customHeight="1" spans="1:9">
      <c r="A369" s="589" t="s">
        <v>1141</v>
      </c>
      <c r="B369" s="116" t="s">
        <v>1142</v>
      </c>
      <c r="C369" s="18"/>
      <c r="D369" s="178">
        <v>25</v>
      </c>
      <c r="E369" s="306">
        <f t="shared" si="13"/>
        <v>206.8736</v>
      </c>
      <c r="F369" s="307">
        <v>5171.84</v>
      </c>
      <c r="G369" s="308"/>
      <c r="H369" s="307">
        <f t="shared" si="12"/>
        <v>5171.84</v>
      </c>
      <c r="I369" s="313"/>
    </row>
    <row r="370" ht="20.1" customHeight="1" spans="1:9">
      <c r="A370" s="589" t="s">
        <v>1143</v>
      </c>
      <c r="B370" s="116" t="s">
        <v>1144</v>
      </c>
      <c r="C370" s="18"/>
      <c r="D370" s="178">
        <v>17</v>
      </c>
      <c r="E370" s="306">
        <f t="shared" si="13"/>
        <v>76.5811764705882</v>
      </c>
      <c r="F370" s="307">
        <v>1301.88</v>
      </c>
      <c r="G370" s="308"/>
      <c r="H370" s="307">
        <f t="shared" si="12"/>
        <v>1301.88</v>
      </c>
      <c r="I370" s="313"/>
    </row>
    <row r="371" ht="20.1" customHeight="1" spans="1:9">
      <c r="A371" s="589" t="s">
        <v>1145</v>
      </c>
      <c r="B371" s="116" t="s">
        <v>1146</v>
      </c>
      <c r="C371" s="18"/>
      <c r="D371" s="178">
        <v>1</v>
      </c>
      <c r="E371" s="306">
        <f t="shared" si="13"/>
        <v>348.72</v>
      </c>
      <c r="F371" s="307">
        <v>348.72</v>
      </c>
      <c r="G371" s="308"/>
      <c r="H371" s="307">
        <f t="shared" si="12"/>
        <v>348.72</v>
      </c>
      <c r="I371" s="313"/>
    </row>
    <row r="372" ht="20.1" customHeight="1" spans="1:9">
      <c r="A372" s="589" t="s">
        <v>1147</v>
      </c>
      <c r="B372" s="116" t="s">
        <v>1148</v>
      </c>
      <c r="C372" s="18"/>
      <c r="D372" s="178">
        <v>1</v>
      </c>
      <c r="E372" s="306">
        <f t="shared" si="13"/>
        <v>51.14</v>
      </c>
      <c r="F372" s="307">
        <v>51.14</v>
      </c>
      <c r="G372" s="308"/>
      <c r="H372" s="307">
        <f t="shared" si="12"/>
        <v>51.14</v>
      </c>
      <c r="I372" s="313"/>
    </row>
    <row r="373" ht="20.1" customHeight="1" spans="1:9">
      <c r="A373" s="589" t="s">
        <v>1149</v>
      </c>
      <c r="B373" s="116" t="s">
        <v>1150</v>
      </c>
      <c r="C373" s="18"/>
      <c r="D373" s="178">
        <v>2</v>
      </c>
      <c r="E373" s="306">
        <f t="shared" si="13"/>
        <v>12.415</v>
      </c>
      <c r="F373" s="307">
        <v>24.83</v>
      </c>
      <c r="G373" s="308"/>
      <c r="H373" s="307">
        <f t="shared" si="12"/>
        <v>24.83</v>
      </c>
      <c r="I373" s="313"/>
    </row>
    <row r="374" ht="20.1" customHeight="1" spans="1:9">
      <c r="A374" s="589" t="s">
        <v>1151</v>
      </c>
      <c r="B374" s="116" t="s">
        <v>1152</v>
      </c>
      <c r="C374" s="18"/>
      <c r="D374" s="178">
        <v>10</v>
      </c>
      <c r="E374" s="306">
        <f t="shared" si="13"/>
        <v>15.434</v>
      </c>
      <c r="F374" s="307">
        <v>154.34</v>
      </c>
      <c r="G374" s="308"/>
      <c r="H374" s="307">
        <f t="shared" si="12"/>
        <v>154.34</v>
      </c>
      <c r="I374" s="313"/>
    </row>
    <row r="375" ht="20.1" customHeight="1" spans="1:9">
      <c r="A375" s="589" t="s">
        <v>1153</v>
      </c>
      <c r="B375" s="116" t="s">
        <v>1154</v>
      </c>
      <c r="C375" s="18"/>
      <c r="D375" s="178">
        <v>6</v>
      </c>
      <c r="E375" s="306">
        <f t="shared" si="13"/>
        <v>19.8316666666667</v>
      </c>
      <c r="F375" s="307">
        <v>118.99</v>
      </c>
      <c r="G375" s="308"/>
      <c r="H375" s="307">
        <f t="shared" si="12"/>
        <v>118.99</v>
      </c>
      <c r="I375" s="313"/>
    </row>
    <row r="376" ht="20.1" customHeight="1" spans="1:9">
      <c r="A376" s="589" t="s">
        <v>1155</v>
      </c>
      <c r="B376" s="116" t="s">
        <v>1156</v>
      </c>
      <c r="C376" s="18"/>
      <c r="D376" s="178">
        <v>4</v>
      </c>
      <c r="E376" s="306">
        <f t="shared" si="13"/>
        <v>31.035</v>
      </c>
      <c r="F376" s="307">
        <v>124.14</v>
      </c>
      <c r="G376" s="308"/>
      <c r="H376" s="307">
        <f t="shared" si="12"/>
        <v>124.14</v>
      </c>
      <c r="I376" s="313"/>
    </row>
    <row r="377" ht="20.1" customHeight="1" spans="1:9">
      <c r="A377" s="589" t="s">
        <v>1157</v>
      </c>
      <c r="B377" s="116" t="s">
        <v>1158</v>
      </c>
      <c r="C377" s="18"/>
      <c r="D377" s="178">
        <v>10</v>
      </c>
      <c r="E377" s="306">
        <f t="shared" si="13"/>
        <v>17.603</v>
      </c>
      <c r="F377" s="307">
        <v>176.03</v>
      </c>
      <c r="G377" s="308"/>
      <c r="H377" s="307">
        <f t="shared" si="12"/>
        <v>176.03</v>
      </c>
      <c r="I377" s="313"/>
    </row>
    <row r="378" ht="20.1" customHeight="1" spans="1:9">
      <c r="A378" s="589" t="s">
        <v>1159</v>
      </c>
      <c r="B378" s="116" t="s">
        <v>1160</v>
      </c>
      <c r="C378" s="18"/>
      <c r="D378" s="178">
        <v>3</v>
      </c>
      <c r="E378" s="306">
        <f t="shared" si="13"/>
        <v>400.913333333333</v>
      </c>
      <c r="F378" s="307">
        <v>1202.74</v>
      </c>
      <c r="G378" s="308"/>
      <c r="H378" s="307">
        <f t="shared" si="12"/>
        <v>1202.74</v>
      </c>
      <c r="I378" s="313"/>
    </row>
    <row r="379" ht="20.1" customHeight="1" spans="1:9">
      <c r="A379" s="589" t="s">
        <v>1161</v>
      </c>
      <c r="B379" s="116" t="s">
        <v>1162</v>
      </c>
      <c r="C379" s="18"/>
      <c r="D379" s="178">
        <v>259</v>
      </c>
      <c r="E379" s="306">
        <f t="shared" si="13"/>
        <v>3.27586872586873</v>
      </c>
      <c r="F379" s="307">
        <v>848.45</v>
      </c>
      <c r="G379" s="308"/>
      <c r="H379" s="307">
        <f t="shared" si="12"/>
        <v>848.45</v>
      </c>
      <c r="I379" s="313"/>
    </row>
    <row r="380" ht="20.1" customHeight="1" spans="1:9">
      <c r="A380" s="589" t="s">
        <v>1163</v>
      </c>
      <c r="B380" s="116" t="s">
        <v>1164</v>
      </c>
      <c r="C380" s="18"/>
      <c r="D380" s="178">
        <v>6</v>
      </c>
      <c r="E380" s="306">
        <f t="shared" si="13"/>
        <v>155.751666666667</v>
      </c>
      <c r="F380" s="307">
        <v>934.51</v>
      </c>
      <c r="G380" s="308"/>
      <c r="H380" s="307">
        <f t="shared" si="12"/>
        <v>934.51</v>
      </c>
      <c r="I380" s="313"/>
    </row>
    <row r="381" ht="20.1" customHeight="1" spans="1:9">
      <c r="A381" s="589" t="s">
        <v>1165</v>
      </c>
      <c r="B381" s="116" t="s">
        <v>1166</v>
      </c>
      <c r="C381" s="18"/>
      <c r="D381" s="178">
        <v>50</v>
      </c>
      <c r="E381" s="306">
        <f t="shared" si="13"/>
        <v>117.2414</v>
      </c>
      <c r="F381" s="307">
        <v>5862.07</v>
      </c>
      <c r="G381" s="308"/>
      <c r="H381" s="307">
        <f t="shared" si="12"/>
        <v>5862.07</v>
      </c>
      <c r="I381" s="313"/>
    </row>
    <row r="382" ht="20.1" customHeight="1" spans="1:9">
      <c r="A382" s="589" t="s">
        <v>1167</v>
      </c>
      <c r="B382" s="116" t="s">
        <v>1166</v>
      </c>
      <c r="C382" s="18"/>
      <c r="D382" s="178">
        <v>15</v>
      </c>
      <c r="E382" s="306">
        <f t="shared" si="13"/>
        <v>117.241333333333</v>
      </c>
      <c r="F382" s="307">
        <v>1758.62</v>
      </c>
      <c r="G382" s="308"/>
      <c r="H382" s="307">
        <f t="shared" si="12"/>
        <v>1758.62</v>
      </c>
      <c r="I382" s="313"/>
    </row>
    <row r="383" ht="20.1" customHeight="1" spans="1:9">
      <c r="A383" s="589" t="s">
        <v>1168</v>
      </c>
      <c r="B383" s="116" t="s">
        <v>1169</v>
      </c>
      <c r="C383" s="18"/>
      <c r="D383" s="178">
        <v>18</v>
      </c>
      <c r="E383" s="306">
        <f t="shared" si="13"/>
        <v>289.655</v>
      </c>
      <c r="F383" s="307">
        <v>5213.79</v>
      </c>
      <c r="G383" s="308"/>
      <c r="H383" s="307">
        <f t="shared" si="12"/>
        <v>5213.79</v>
      </c>
      <c r="I383" s="313"/>
    </row>
    <row r="384" ht="20.1" customHeight="1" spans="1:9">
      <c r="A384" s="589" t="s">
        <v>1170</v>
      </c>
      <c r="B384" s="116" t="s">
        <v>1169</v>
      </c>
      <c r="C384" s="18"/>
      <c r="D384" s="178">
        <v>1</v>
      </c>
      <c r="E384" s="306">
        <f t="shared" si="13"/>
        <v>289.66</v>
      </c>
      <c r="F384" s="307">
        <v>289.66</v>
      </c>
      <c r="G384" s="308"/>
      <c r="H384" s="307">
        <f t="shared" si="12"/>
        <v>289.66</v>
      </c>
      <c r="I384" s="313"/>
    </row>
    <row r="385" ht="20.1" customHeight="1" spans="1:9">
      <c r="A385" s="589" t="s">
        <v>1171</v>
      </c>
      <c r="B385" s="116" t="s">
        <v>1172</v>
      </c>
      <c r="C385" s="18"/>
      <c r="D385" s="178">
        <v>11</v>
      </c>
      <c r="E385" s="306">
        <f t="shared" si="13"/>
        <v>136.207272727273</v>
      </c>
      <c r="F385" s="307">
        <v>1498.28</v>
      </c>
      <c r="G385" s="308"/>
      <c r="H385" s="307">
        <f t="shared" si="12"/>
        <v>1498.28</v>
      </c>
      <c r="I385" s="313"/>
    </row>
    <row r="386" ht="20.1" customHeight="1" spans="1:9">
      <c r="A386" s="589" t="s">
        <v>1173</v>
      </c>
      <c r="B386" s="116" t="s">
        <v>1174</v>
      </c>
      <c r="C386" s="18"/>
      <c r="D386" s="178">
        <v>1200</v>
      </c>
      <c r="E386" s="306">
        <f t="shared" si="13"/>
        <v>0.686208333333333</v>
      </c>
      <c r="F386" s="307">
        <v>823.45</v>
      </c>
      <c r="G386" s="308"/>
      <c r="H386" s="307">
        <f t="shared" si="12"/>
        <v>823.45</v>
      </c>
      <c r="I386" s="313"/>
    </row>
    <row r="387" ht="20.1" customHeight="1" spans="1:9">
      <c r="A387" s="589" t="s">
        <v>1175</v>
      </c>
      <c r="B387" s="116" t="s">
        <v>1174</v>
      </c>
      <c r="C387" s="18"/>
      <c r="D387" s="178">
        <v>530</v>
      </c>
      <c r="E387" s="306">
        <f t="shared" si="13"/>
        <v>0.686207547169811</v>
      </c>
      <c r="F387" s="307">
        <v>363.69</v>
      </c>
      <c r="G387" s="308"/>
      <c r="H387" s="307">
        <f t="shared" si="12"/>
        <v>363.69</v>
      </c>
      <c r="I387" s="313"/>
    </row>
    <row r="388" ht="20.1" customHeight="1" spans="1:9">
      <c r="A388" s="589" t="s">
        <v>1176</v>
      </c>
      <c r="B388" s="116" t="s">
        <v>1177</v>
      </c>
      <c r="C388" s="18"/>
      <c r="D388" s="178">
        <v>600</v>
      </c>
      <c r="E388" s="306">
        <f t="shared" si="13"/>
        <v>2.15516666666667</v>
      </c>
      <c r="F388" s="307">
        <v>1293.1</v>
      </c>
      <c r="G388" s="308"/>
      <c r="H388" s="307">
        <f t="shared" si="12"/>
        <v>1293.1</v>
      </c>
      <c r="I388" s="313"/>
    </row>
    <row r="389" ht="20.1" customHeight="1" spans="1:9">
      <c r="A389" s="589" t="s">
        <v>1178</v>
      </c>
      <c r="B389" s="116" t="s">
        <v>1177</v>
      </c>
      <c r="C389" s="18"/>
      <c r="D389" s="178">
        <v>6</v>
      </c>
      <c r="E389" s="306">
        <f t="shared" si="13"/>
        <v>2.155</v>
      </c>
      <c r="F389" s="307">
        <v>12.93</v>
      </c>
      <c r="G389" s="308"/>
      <c r="H389" s="307">
        <f t="shared" si="12"/>
        <v>12.93</v>
      </c>
      <c r="I389" s="313"/>
    </row>
    <row r="390" ht="20.1" customHeight="1" spans="1:9">
      <c r="A390" s="589" t="s">
        <v>1179</v>
      </c>
      <c r="B390" s="116" t="s">
        <v>1180</v>
      </c>
      <c r="C390" s="18"/>
      <c r="D390" s="178">
        <v>16</v>
      </c>
      <c r="E390" s="306">
        <f t="shared" si="13"/>
        <v>198.620625</v>
      </c>
      <c r="F390" s="307">
        <v>3177.93</v>
      </c>
      <c r="G390" s="308"/>
      <c r="H390" s="307">
        <f t="shared" si="12"/>
        <v>3177.93</v>
      </c>
      <c r="I390" s="313"/>
    </row>
    <row r="391" ht="20.1" customHeight="1" spans="1:9">
      <c r="A391" s="589" t="s">
        <v>1181</v>
      </c>
      <c r="B391" s="116" t="s">
        <v>1182</v>
      </c>
      <c r="C391" s="18"/>
      <c r="D391" s="178">
        <v>10</v>
      </c>
      <c r="E391" s="306">
        <f t="shared" si="13"/>
        <v>274.483</v>
      </c>
      <c r="F391" s="307">
        <v>2744.83</v>
      </c>
      <c r="G391" s="308"/>
      <c r="H391" s="307">
        <f t="shared" si="12"/>
        <v>2744.83</v>
      </c>
      <c r="I391" s="313"/>
    </row>
    <row r="392" ht="20.1" customHeight="1" spans="1:9">
      <c r="A392" s="589" t="s">
        <v>1183</v>
      </c>
      <c r="B392" s="116" t="s">
        <v>1184</v>
      </c>
      <c r="C392" s="18"/>
      <c r="D392" s="178">
        <v>12</v>
      </c>
      <c r="E392" s="306">
        <f t="shared" si="13"/>
        <v>226.206666666667</v>
      </c>
      <c r="F392" s="307">
        <v>2714.48</v>
      </c>
      <c r="G392" s="308"/>
      <c r="H392" s="307">
        <f t="shared" si="12"/>
        <v>2714.48</v>
      </c>
      <c r="I392" s="313"/>
    </row>
    <row r="393" ht="20.1" customHeight="1" spans="1:9">
      <c r="A393" s="589" t="s">
        <v>1185</v>
      </c>
      <c r="B393" s="116" t="s">
        <v>1186</v>
      </c>
      <c r="C393" s="18"/>
      <c r="D393" s="178">
        <v>13</v>
      </c>
      <c r="E393" s="306">
        <f t="shared" si="13"/>
        <v>295.172307692308</v>
      </c>
      <c r="F393" s="307">
        <v>3837.24</v>
      </c>
      <c r="G393" s="308"/>
      <c r="H393" s="307">
        <f t="shared" si="12"/>
        <v>3837.24</v>
      </c>
      <c r="I393" s="313"/>
    </row>
    <row r="394" ht="20.1" customHeight="1" spans="1:9">
      <c r="A394" s="589" t="s">
        <v>1187</v>
      </c>
      <c r="B394" s="116" t="s">
        <v>1188</v>
      </c>
      <c r="C394" s="18"/>
      <c r="D394" s="178">
        <v>164</v>
      </c>
      <c r="E394" s="306">
        <f t="shared" si="13"/>
        <v>20.6829268292683</v>
      </c>
      <c r="F394" s="307">
        <v>3392</v>
      </c>
      <c r="G394" s="308"/>
      <c r="H394" s="307">
        <f t="shared" si="12"/>
        <v>3392</v>
      </c>
      <c r="I394" s="313"/>
    </row>
    <row r="395" ht="20.1" customHeight="1" spans="1:9">
      <c r="A395" s="589" t="s">
        <v>1189</v>
      </c>
      <c r="B395" s="116" t="s">
        <v>1190</v>
      </c>
      <c r="C395" s="18"/>
      <c r="D395" s="178">
        <v>35</v>
      </c>
      <c r="E395" s="306">
        <f t="shared" si="13"/>
        <v>124.073142857143</v>
      </c>
      <c r="F395" s="307">
        <v>4342.56</v>
      </c>
      <c r="G395" s="308"/>
      <c r="H395" s="307">
        <f t="shared" si="12"/>
        <v>4342.56</v>
      </c>
      <c r="I395" s="313"/>
    </row>
    <row r="396" ht="20.1" customHeight="1" spans="1:9">
      <c r="A396" s="589" t="s">
        <v>1191</v>
      </c>
      <c r="B396" s="116" t="s">
        <v>1192</v>
      </c>
      <c r="C396" s="18"/>
      <c r="D396" s="178">
        <v>18</v>
      </c>
      <c r="E396" s="306">
        <f t="shared" si="13"/>
        <v>116.379444444444</v>
      </c>
      <c r="F396" s="307">
        <v>2094.83</v>
      </c>
      <c r="G396" s="308"/>
      <c r="H396" s="307">
        <f t="shared" si="12"/>
        <v>2094.83</v>
      </c>
      <c r="I396" s="313"/>
    </row>
    <row r="397" ht="20.1" customHeight="1" spans="1:9">
      <c r="A397" s="589" t="s">
        <v>1193</v>
      </c>
      <c r="B397" s="116" t="s">
        <v>1192</v>
      </c>
      <c r="C397" s="18"/>
      <c r="D397" s="178">
        <v>6</v>
      </c>
      <c r="E397" s="306">
        <f t="shared" si="13"/>
        <v>116.38</v>
      </c>
      <c r="F397" s="307">
        <v>698.28</v>
      </c>
      <c r="G397" s="308"/>
      <c r="H397" s="307">
        <f t="shared" si="12"/>
        <v>698.28</v>
      </c>
      <c r="I397" s="313"/>
    </row>
    <row r="398" ht="20.1" customHeight="1" spans="1:9">
      <c r="A398" s="589" t="s">
        <v>1194</v>
      </c>
      <c r="B398" s="116" t="s">
        <v>1195</v>
      </c>
      <c r="C398" s="18"/>
      <c r="D398" s="178">
        <v>1500</v>
      </c>
      <c r="E398" s="306">
        <f t="shared" si="13"/>
        <v>0.689653333333333</v>
      </c>
      <c r="F398" s="307">
        <v>1034.48</v>
      </c>
      <c r="G398" s="308"/>
      <c r="H398" s="307">
        <f t="shared" si="12"/>
        <v>1034.48</v>
      </c>
      <c r="I398" s="313"/>
    </row>
    <row r="399" ht="20.1" customHeight="1" spans="1:9">
      <c r="A399" s="589" t="s">
        <v>1196</v>
      </c>
      <c r="B399" s="116" t="s">
        <v>1195</v>
      </c>
      <c r="C399" s="18"/>
      <c r="D399" s="178">
        <v>229</v>
      </c>
      <c r="E399" s="306">
        <f t="shared" si="13"/>
        <v>0.689650655021834</v>
      </c>
      <c r="F399" s="307">
        <v>157.93</v>
      </c>
      <c r="G399" s="308"/>
      <c r="H399" s="307">
        <f t="shared" si="12"/>
        <v>157.93</v>
      </c>
      <c r="I399" s="313"/>
    </row>
    <row r="400" ht="20.1" customHeight="1" spans="1:9">
      <c r="A400" s="589" t="s">
        <v>1197</v>
      </c>
      <c r="B400" s="116" t="s">
        <v>1198</v>
      </c>
      <c r="C400" s="18"/>
      <c r="D400" s="178">
        <v>158</v>
      </c>
      <c r="E400" s="306">
        <f t="shared" si="13"/>
        <v>4.5</v>
      </c>
      <c r="F400" s="307">
        <v>711</v>
      </c>
      <c r="G400" s="308"/>
      <c r="H400" s="307">
        <f t="shared" si="12"/>
        <v>711</v>
      </c>
      <c r="I400" s="313"/>
    </row>
    <row r="401" ht="20.1" customHeight="1" spans="1:9">
      <c r="A401" s="589" t="s">
        <v>1199</v>
      </c>
      <c r="B401" s="116" t="s">
        <v>1200</v>
      </c>
      <c r="C401" s="18"/>
      <c r="D401" s="178">
        <v>37</v>
      </c>
      <c r="E401" s="306">
        <f t="shared" si="13"/>
        <v>115.862162162162</v>
      </c>
      <c r="F401" s="307">
        <v>4286.9</v>
      </c>
      <c r="G401" s="308"/>
      <c r="H401" s="307">
        <f t="shared" si="12"/>
        <v>4286.9</v>
      </c>
      <c r="I401" s="313"/>
    </row>
    <row r="402" ht="20.1" customHeight="1" spans="1:9">
      <c r="A402" s="589" t="s">
        <v>1201</v>
      </c>
      <c r="B402" s="116" t="s">
        <v>1202</v>
      </c>
      <c r="C402" s="18"/>
      <c r="D402" s="178">
        <v>25</v>
      </c>
      <c r="E402" s="306">
        <f t="shared" si="13"/>
        <v>23.9316</v>
      </c>
      <c r="F402" s="307">
        <v>598.29</v>
      </c>
      <c r="G402" s="308"/>
      <c r="H402" s="307">
        <f t="shared" si="12"/>
        <v>598.29</v>
      </c>
      <c r="I402" s="313"/>
    </row>
    <row r="403" ht="20.1" customHeight="1" spans="1:9">
      <c r="A403" s="589" t="s">
        <v>1203</v>
      </c>
      <c r="B403" s="116" t="s">
        <v>1204</v>
      </c>
      <c r="C403" s="18"/>
      <c r="D403" s="178">
        <v>1</v>
      </c>
      <c r="E403" s="306">
        <f t="shared" si="13"/>
        <v>280.34</v>
      </c>
      <c r="F403" s="307">
        <v>280.34</v>
      </c>
      <c r="G403" s="308"/>
      <c r="H403" s="307">
        <f t="shared" si="12"/>
        <v>280.34</v>
      </c>
      <c r="I403" s="313"/>
    </row>
    <row r="404" ht="20.1" customHeight="1" spans="1:9">
      <c r="A404" s="589" t="s">
        <v>1205</v>
      </c>
      <c r="B404" s="116" t="s">
        <v>1206</v>
      </c>
      <c r="C404" s="18"/>
      <c r="D404" s="178">
        <v>3</v>
      </c>
      <c r="E404" s="306">
        <f t="shared" si="13"/>
        <v>229.743333333333</v>
      </c>
      <c r="F404" s="307">
        <v>689.23</v>
      </c>
      <c r="G404" s="308"/>
      <c r="H404" s="307">
        <f t="shared" si="12"/>
        <v>689.23</v>
      </c>
      <c r="I404" s="313"/>
    </row>
    <row r="405" ht="20.1" customHeight="1" spans="1:9">
      <c r="A405" s="589" t="s">
        <v>1207</v>
      </c>
      <c r="B405" s="116" t="s">
        <v>1208</v>
      </c>
      <c r="C405" s="18"/>
      <c r="D405" s="178">
        <v>2</v>
      </c>
      <c r="E405" s="306">
        <f t="shared" si="13"/>
        <v>53.795</v>
      </c>
      <c r="F405" s="307">
        <v>107.59</v>
      </c>
      <c r="G405" s="308"/>
      <c r="H405" s="307">
        <f t="shared" ref="H405:H468" si="14">F405+G405</f>
        <v>107.59</v>
      </c>
      <c r="I405" s="313"/>
    </row>
    <row r="406" ht="20.1" customHeight="1" spans="1:9">
      <c r="A406" s="589" t="s">
        <v>1209</v>
      </c>
      <c r="B406" s="116" t="s">
        <v>1208</v>
      </c>
      <c r="C406" s="18"/>
      <c r="D406" s="178">
        <v>15</v>
      </c>
      <c r="E406" s="306">
        <f t="shared" ref="E406:E469" si="15">F406/D406</f>
        <v>53.7933333333333</v>
      </c>
      <c r="F406" s="307">
        <v>806.9</v>
      </c>
      <c r="G406" s="308"/>
      <c r="H406" s="307">
        <f t="shared" si="14"/>
        <v>806.9</v>
      </c>
      <c r="I406" s="313"/>
    </row>
    <row r="407" ht="20.1" customHeight="1" spans="1:9">
      <c r="A407" s="589" t="s">
        <v>1210</v>
      </c>
      <c r="B407" s="116" t="s">
        <v>1211</v>
      </c>
      <c r="C407" s="18"/>
      <c r="D407" s="178">
        <v>8</v>
      </c>
      <c r="E407" s="306">
        <f t="shared" si="15"/>
        <v>87.93125</v>
      </c>
      <c r="F407" s="307">
        <v>703.45</v>
      </c>
      <c r="G407" s="308"/>
      <c r="H407" s="307">
        <f t="shared" si="14"/>
        <v>703.45</v>
      </c>
      <c r="I407" s="313"/>
    </row>
    <row r="408" ht="20.1" customHeight="1" spans="1:9">
      <c r="A408" s="589" t="s">
        <v>1212</v>
      </c>
      <c r="B408" s="116" t="s">
        <v>1211</v>
      </c>
      <c r="C408" s="18"/>
      <c r="D408" s="178">
        <v>9</v>
      </c>
      <c r="E408" s="306">
        <f t="shared" si="15"/>
        <v>87.9311111111111</v>
      </c>
      <c r="F408" s="307">
        <v>791.38</v>
      </c>
      <c r="G408" s="308"/>
      <c r="H408" s="307">
        <f t="shared" si="14"/>
        <v>791.38</v>
      </c>
      <c r="I408" s="313"/>
    </row>
    <row r="409" ht="20.1" customHeight="1" spans="1:9">
      <c r="A409" s="589" t="s">
        <v>1213</v>
      </c>
      <c r="B409" s="116" t="s">
        <v>1211</v>
      </c>
      <c r="C409" s="18"/>
      <c r="D409" s="178">
        <v>5</v>
      </c>
      <c r="E409" s="306">
        <f t="shared" si="15"/>
        <v>87.932</v>
      </c>
      <c r="F409" s="307">
        <v>439.66</v>
      </c>
      <c r="G409" s="308"/>
      <c r="H409" s="307">
        <f t="shared" si="14"/>
        <v>439.66</v>
      </c>
      <c r="I409" s="313"/>
    </row>
    <row r="410" ht="20.1" customHeight="1" spans="1:9">
      <c r="A410" s="589" t="s">
        <v>1214</v>
      </c>
      <c r="B410" s="116" t="s">
        <v>1215</v>
      </c>
      <c r="C410" s="18"/>
      <c r="D410" s="178">
        <v>4</v>
      </c>
      <c r="E410" s="306">
        <f t="shared" si="15"/>
        <v>274.1375</v>
      </c>
      <c r="F410" s="307">
        <v>1096.55</v>
      </c>
      <c r="G410" s="308"/>
      <c r="H410" s="307">
        <f t="shared" si="14"/>
        <v>1096.55</v>
      </c>
      <c r="I410" s="313"/>
    </row>
    <row r="411" ht="20.1" customHeight="1" spans="1:9">
      <c r="A411" s="589" t="s">
        <v>1216</v>
      </c>
      <c r="B411" s="116" t="s">
        <v>1217</v>
      </c>
      <c r="C411" s="18"/>
      <c r="D411" s="178">
        <v>1</v>
      </c>
      <c r="E411" s="306">
        <f t="shared" si="15"/>
        <v>274.14</v>
      </c>
      <c r="F411" s="307">
        <v>274.14</v>
      </c>
      <c r="G411" s="308"/>
      <c r="H411" s="307">
        <f t="shared" si="14"/>
        <v>274.14</v>
      </c>
      <c r="I411" s="313"/>
    </row>
    <row r="412" ht="20.1" customHeight="1" spans="1:9">
      <c r="A412" s="589" t="s">
        <v>1218</v>
      </c>
      <c r="B412" s="116" t="s">
        <v>1219</v>
      </c>
      <c r="C412" s="18"/>
      <c r="D412" s="178">
        <v>44</v>
      </c>
      <c r="E412" s="306">
        <f t="shared" si="15"/>
        <v>51.2068181818182</v>
      </c>
      <c r="F412" s="307">
        <v>2253.1</v>
      </c>
      <c r="G412" s="308"/>
      <c r="H412" s="307">
        <f t="shared" si="14"/>
        <v>2253.1</v>
      </c>
      <c r="I412" s="313"/>
    </row>
    <row r="413" ht="20.1" customHeight="1" spans="1:9">
      <c r="A413" s="589" t="s">
        <v>1220</v>
      </c>
      <c r="B413" s="116" t="s">
        <v>1221</v>
      </c>
      <c r="C413" s="18"/>
      <c r="D413" s="178">
        <v>12</v>
      </c>
      <c r="E413" s="306">
        <f t="shared" si="15"/>
        <v>103.4425</v>
      </c>
      <c r="F413" s="307">
        <v>1241.31</v>
      </c>
      <c r="G413" s="308"/>
      <c r="H413" s="307">
        <f t="shared" si="14"/>
        <v>1241.31</v>
      </c>
      <c r="I413" s="313"/>
    </row>
    <row r="414" ht="20.1" customHeight="1" spans="1:9">
      <c r="A414" s="589" t="s">
        <v>1222</v>
      </c>
      <c r="B414" s="116" t="s">
        <v>1223</v>
      </c>
      <c r="C414" s="18"/>
      <c r="D414" s="178">
        <v>6</v>
      </c>
      <c r="E414" s="306">
        <f t="shared" si="15"/>
        <v>79.4866666666667</v>
      </c>
      <c r="F414" s="307">
        <v>476.92</v>
      </c>
      <c r="G414" s="308"/>
      <c r="H414" s="307">
        <f t="shared" si="14"/>
        <v>476.92</v>
      </c>
      <c r="I414" s="313"/>
    </row>
    <row r="415" ht="20.1" customHeight="1" spans="1:9">
      <c r="A415" s="589" t="s">
        <v>1224</v>
      </c>
      <c r="B415" s="116" t="s">
        <v>1225</v>
      </c>
      <c r="C415" s="18"/>
      <c r="D415" s="178">
        <v>38</v>
      </c>
      <c r="E415" s="306">
        <f t="shared" si="15"/>
        <v>293.103421052632</v>
      </c>
      <c r="F415" s="307">
        <v>11137.93</v>
      </c>
      <c r="G415" s="308"/>
      <c r="H415" s="307">
        <f t="shared" si="14"/>
        <v>11137.93</v>
      </c>
      <c r="I415" s="313"/>
    </row>
    <row r="416" ht="20.1" customHeight="1" spans="1:9">
      <c r="A416" s="589" t="s">
        <v>1226</v>
      </c>
      <c r="B416" s="116" t="s">
        <v>1227</v>
      </c>
      <c r="C416" s="18"/>
      <c r="D416" s="178">
        <v>5</v>
      </c>
      <c r="E416" s="306">
        <f t="shared" si="15"/>
        <v>193.104</v>
      </c>
      <c r="F416" s="307">
        <v>965.52</v>
      </c>
      <c r="G416" s="308"/>
      <c r="H416" s="307">
        <f t="shared" si="14"/>
        <v>965.52</v>
      </c>
      <c r="I416" s="313"/>
    </row>
    <row r="417" ht="20.1" customHeight="1" spans="1:9">
      <c r="A417" s="589" t="s">
        <v>1228</v>
      </c>
      <c r="B417" s="116" t="s">
        <v>1227</v>
      </c>
      <c r="C417" s="18"/>
      <c r="D417" s="178">
        <v>9</v>
      </c>
      <c r="E417" s="306">
        <f t="shared" si="15"/>
        <v>193.103333333333</v>
      </c>
      <c r="F417" s="307">
        <v>1737.93</v>
      </c>
      <c r="G417" s="308"/>
      <c r="H417" s="307">
        <f t="shared" si="14"/>
        <v>1737.93</v>
      </c>
      <c r="I417" s="313"/>
    </row>
    <row r="418" ht="20.1" customHeight="1" spans="1:9">
      <c r="A418" s="589" t="s">
        <v>1229</v>
      </c>
      <c r="B418" s="116" t="s">
        <v>856</v>
      </c>
      <c r="C418" s="18"/>
      <c r="D418" s="178">
        <v>40</v>
      </c>
      <c r="E418" s="306">
        <f t="shared" si="15"/>
        <v>74.48275</v>
      </c>
      <c r="F418" s="307">
        <v>2979.31</v>
      </c>
      <c r="G418" s="308"/>
      <c r="H418" s="307">
        <f t="shared" si="14"/>
        <v>2979.31</v>
      </c>
      <c r="I418" s="313"/>
    </row>
    <row r="419" ht="20.1" customHeight="1" spans="1:9">
      <c r="A419" s="589" t="s">
        <v>1230</v>
      </c>
      <c r="B419" s="116" t="s">
        <v>856</v>
      </c>
      <c r="C419" s="18"/>
      <c r="D419" s="178">
        <v>20</v>
      </c>
      <c r="E419" s="306">
        <f t="shared" si="15"/>
        <v>74.483</v>
      </c>
      <c r="F419" s="307">
        <v>1489.66</v>
      </c>
      <c r="G419" s="308"/>
      <c r="H419" s="307">
        <f t="shared" si="14"/>
        <v>1489.66</v>
      </c>
      <c r="I419" s="313"/>
    </row>
    <row r="420" ht="20.1" customHeight="1" spans="1:9">
      <c r="A420" s="589" t="s">
        <v>1231</v>
      </c>
      <c r="B420" s="116" t="s">
        <v>1232</v>
      </c>
      <c r="C420" s="18"/>
      <c r="D420" s="178">
        <v>24</v>
      </c>
      <c r="E420" s="306">
        <f t="shared" si="15"/>
        <v>314.655</v>
      </c>
      <c r="F420" s="307">
        <v>7551.72</v>
      </c>
      <c r="G420" s="308"/>
      <c r="H420" s="307">
        <f t="shared" si="14"/>
        <v>7551.72</v>
      </c>
      <c r="I420" s="313"/>
    </row>
    <row r="421" ht="20.1" customHeight="1" spans="1:9">
      <c r="A421" s="589" t="s">
        <v>1233</v>
      </c>
      <c r="B421" s="116" t="s">
        <v>1234</v>
      </c>
      <c r="C421" s="18"/>
      <c r="D421" s="178">
        <v>9</v>
      </c>
      <c r="E421" s="306">
        <f t="shared" si="15"/>
        <v>144.827777777778</v>
      </c>
      <c r="F421" s="307">
        <v>1303.45</v>
      </c>
      <c r="G421" s="308"/>
      <c r="H421" s="307">
        <f t="shared" si="14"/>
        <v>1303.45</v>
      </c>
      <c r="I421" s="313"/>
    </row>
    <row r="422" ht="20.1" customHeight="1" spans="1:9">
      <c r="A422" s="589" t="s">
        <v>1235</v>
      </c>
      <c r="B422" s="116" t="s">
        <v>1236</v>
      </c>
      <c r="C422" s="18"/>
      <c r="D422" s="178">
        <v>24</v>
      </c>
      <c r="E422" s="306">
        <f t="shared" si="15"/>
        <v>144.8275</v>
      </c>
      <c r="F422" s="307">
        <v>3475.86</v>
      </c>
      <c r="G422" s="308"/>
      <c r="H422" s="307">
        <f t="shared" si="14"/>
        <v>3475.86</v>
      </c>
      <c r="I422" s="313"/>
    </row>
    <row r="423" ht="20.1" customHeight="1" spans="1:9">
      <c r="A423" s="589" t="s">
        <v>1237</v>
      </c>
      <c r="B423" s="116" t="s">
        <v>1238</v>
      </c>
      <c r="C423" s="18"/>
      <c r="D423" s="178">
        <v>4</v>
      </c>
      <c r="E423" s="306">
        <f t="shared" si="15"/>
        <v>144.8275</v>
      </c>
      <c r="F423" s="307">
        <v>579.31</v>
      </c>
      <c r="G423" s="308"/>
      <c r="H423" s="307">
        <f t="shared" si="14"/>
        <v>579.31</v>
      </c>
      <c r="I423" s="313"/>
    </row>
    <row r="424" ht="20.1" customHeight="1" spans="1:9">
      <c r="A424" s="589" t="s">
        <v>1239</v>
      </c>
      <c r="B424" s="116" t="s">
        <v>1240</v>
      </c>
      <c r="C424" s="18"/>
      <c r="D424" s="178">
        <v>15</v>
      </c>
      <c r="E424" s="306">
        <f t="shared" si="15"/>
        <v>144.827333333333</v>
      </c>
      <c r="F424" s="307">
        <v>2172.41</v>
      </c>
      <c r="G424" s="308"/>
      <c r="H424" s="307">
        <f t="shared" si="14"/>
        <v>2172.41</v>
      </c>
      <c r="I424" s="313"/>
    </row>
    <row r="425" ht="20.1" customHeight="1" spans="1:9">
      <c r="A425" s="589" t="s">
        <v>1241</v>
      </c>
      <c r="B425" s="116" t="s">
        <v>1242</v>
      </c>
      <c r="C425" s="18"/>
      <c r="D425" s="178">
        <v>9</v>
      </c>
      <c r="E425" s="306">
        <f t="shared" si="15"/>
        <v>144.827777777778</v>
      </c>
      <c r="F425" s="307">
        <v>1303.45</v>
      </c>
      <c r="G425" s="308"/>
      <c r="H425" s="307">
        <f t="shared" si="14"/>
        <v>1303.45</v>
      </c>
      <c r="I425" s="313"/>
    </row>
    <row r="426" ht="20.1" customHeight="1" spans="1:9">
      <c r="A426" s="589" t="s">
        <v>1243</v>
      </c>
      <c r="B426" s="116" t="s">
        <v>1244</v>
      </c>
      <c r="C426" s="18"/>
      <c r="D426" s="178">
        <v>150</v>
      </c>
      <c r="E426" s="306">
        <f t="shared" si="15"/>
        <v>4.62053333333333</v>
      </c>
      <c r="F426" s="307">
        <v>693.08</v>
      </c>
      <c r="G426" s="308"/>
      <c r="H426" s="307">
        <f t="shared" si="14"/>
        <v>693.08</v>
      </c>
      <c r="I426" s="313"/>
    </row>
    <row r="427" ht="20.1" customHeight="1" spans="1:9">
      <c r="A427" s="589" t="s">
        <v>1245</v>
      </c>
      <c r="B427" s="116" t="s">
        <v>1246</v>
      </c>
      <c r="C427" s="18"/>
      <c r="D427" s="178">
        <v>80</v>
      </c>
      <c r="E427" s="306">
        <f t="shared" si="15"/>
        <v>137.931</v>
      </c>
      <c r="F427" s="307">
        <v>11034.48</v>
      </c>
      <c r="G427" s="308"/>
      <c r="H427" s="307">
        <f t="shared" si="14"/>
        <v>11034.48</v>
      </c>
      <c r="I427" s="313"/>
    </row>
    <row r="428" ht="20.1" customHeight="1" spans="1:9">
      <c r="A428" s="589" t="s">
        <v>1247</v>
      </c>
      <c r="B428" s="116" t="s">
        <v>1248</v>
      </c>
      <c r="C428" s="18"/>
      <c r="D428" s="178">
        <v>74</v>
      </c>
      <c r="E428" s="306">
        <f t="shared" si="15"/>
        <v>100.861756756757</v>
      </c>
      <c r="F428" s="307">
        <v>7463.77</v>
      </c>
      <c r="G428" s="308"/>
      <c r="H428" s="307">
        <f t="shared" si="14"/>
        <v>7463.77</v>
      </c>
      <c r="I428" s="313"/>
    </row>
    <row r="429" ht="20.1" customHeight="1" spans="1:9">
      <c r="A429" s="589" t="s">
        <v>1249</v>
      </c>
      <c r="B429" s="116" t="s">
        <v>1250</v>
      </c>
      <c r="C429" s="18"/>
      <c r="D429" s="178">
        <v>89</v>
      </c>
      <c r="E429" s="306">
        <f t="shared" si="15"/>
        <v>3.58573033707865</v>
      </c>
      <c r="F429" s="307">
        <v>319.13</v>
      </c>
      <c r="G429" s="308"/>
      <c r="H429" s="307">
        <f t="shared" si="14"/>
        <v>319.13</v>
      </c>
      <c r="I429" s="313"/>
    </row>
    <row r="430" ht="20.1" customHeight="1" spans="1:9">
      <c r="A430" s="589" t="s">
        <v>1251</v>
      </c>
      <c r="B430" s="116" t="s">
        <v>1252</v>
      </c>
      <c r="C430" s="18"/>
      <c r="D430" s="178">
        <v>2</v>
      </c>
      <c r="E430" s="306">
        <f t="shared" si="15"/>
        <v>8.71</v>
      </c>
      <c r="F430" s="307">
        <v>17.42</v>
      </c>
      <c r="G430" s="308"/>
      <c r="H430" s="307">
        <f t="shared" si="14"/>
        <v>17.42</v>
      </c>
      <c r="I430" s="313"/>
    </row>
    <row r="431" ht="20.1" customHeight="1" spans="1:9">
      <c r="A431" s="589" t="s">
        <v>1253</v>
      </c>
      <c r="B431" s="116" t="s">
        <v>1254</v>
      </c>
      <c r="C431" s="18"/>
      <c r="D431" s="178">
        <v>1</v>
      </c>
      <c r="E431" s="306">
        <f t="shared" si="15"/>
        <v>5.8</v>
      </c>
      <c r="F431" s="307">
        <v>5.8</v>
      </c>
      <c r="G431" s="308"/>
      <c r="H431" s="307">
        <f t="shared" si="14"/>
        <v>5.8</v>
      </c>
      <c r="I431" s="313"/>
    </row>
    <row r="432" ht="20.1" customHeight="1" spans="1:9">
      <c r="A432" s="589" t="s">
        <v>1255</v>
      </c>
      <c r="B432" s="116" t="s">
        <v>1256</v>
      </c>
      <c r="C432" s="18"/>
      <c r="D432" s="178">
        <v>11</v>
      </c>
      <c r="E432" s="306">
        <f t="shared" si="15"/>
        <v>3.63</v>
      </c>
      <c r="F432" s="307">
        <v>39.93</v>
      </c>
      <c r="G432" s="308"/>
      <c r="H432" s="307">
        <f t="shared" si="14"/>
        <v>39.93</v>
      </c>
      <c r="I432" s="313"/>
    </row>
    <row r="433" ht="20.1" customHeight="1" spans="1:9">
      <c r="A433" s="589" t="s">
        <v>1257</v>
      </c>
      <c r="B433" s="116" t="s">
        <v>1258</v>
      </c>
      <c r="C433" s="18"/>
      <c r="D433" s="178">
        <v>79</v>
      </c>
      <c r="E433" s="306">
        <f t="shared" si="15"/>
        <v>3.08</v>
      </c>
      <c r="F433" s="307">
        <v>243.32</v>
      </c>
      <c r="G433" s="308"/>
      <c r="H433" s="307">
        <f t="shared" si="14"/>
        <v>243.32</v>
      </c>
      <c r="I433" s="313"/>
    </row>
    <row r="434" ht="20.1" customHeight="1" spans="1:9">
      <c r="A434" s="589" t="s">
        <v>1259</v>
      </c>
      <c r="B434" s="116" t="s">
        <v>1260</v>
      </c>
      <c r="C434" s="18"/>
      <c r="D434" s="178">
        <v>10</v>
      </c>
      <c r="E434" s="306">
        <f t="shared" si="15"/>
        <v>20</v>
      </c>
      <c r="F434" s="307">
        <v>200</v>
      </c>
      <c r="G434" s="308"/>
      <c r="H434" s="307">
        <f t="shared" si="14"/>
        <v>200</v>
      </c>
      <c r="I434" s="313"/>
    </row>
    <row r="435" ht="20.1" customHeight="1" spans="1:9">
      <c r="A435" s="589" t="s">
        <v>1261</v>
      </c>
      <c r="B435" s="116" t="s">
        <v>1262</v>
      </c>
      <c r="C435" s="18"/>
      <c r="D435" s="178">
        <v>24</v>
      </c>
      <c r="E435" s="306">
        <f t="shared" si="15"/>
        <v>20</v>
      </c>
      <c r="F435" s="307">
        <v>480</v>
      </c>
      <c r="G435" s="308"/>
      <c r="H435" s="307">
        <f t="shared" si="14"/>
        <v>480</v>
      </c>
      <c r="I435" s="313"/>
    </row>
    <row r="436" ht="20.1" customHeight="1" spans="1:9">
      <c r="A436" s="589" t="s">
        <v>1263</v>
      </c>
      <c r="B436" s="116" t="s">
        <v>1264</v>
      </c>
      <c r="C436" s="18"/>
      <c r="D436" s="178">
        <v>1</v>
      </c>
      <c r="E436" s="306">
        <f t="shared" si="15"/>
        <v>4.79</v>
      </c>
      <c r="F436" s="307">
        <v>4.79</v>
      </c>
      <c r="G436" s="308"/>
      <c r="H436" s="307">
        <f t="shared" si="14"/>
        <v>4.79</v>
      </c>
      <c r="I436" s="313"/>
    </row>
    <row r="437" ht="20.1" customHeight="1" spans="1:9">
      <c r="A437" s="589" t="s">
        <v>1265</v>
      </c>
      <c r="B437" s="116" t="s">
        <v>1266</v>
      </c>
      <c r="C437" s="18"/>
      <c r="D437" s="178">
        <v>14</v>
      </c>
      <c r="E437" s="306">
        <f t="shared" si="15"/>
        <v>3.58</v>
      </c>
      <c r="F437" s="307">
        <v>50.12</v>
      </c>
      <c r="G437" s="308"/>
      <c r="H437" s="307">
        <f t="shared" si="14"/>
        <v>50.12</v>
      </c>
      <c r="I437" s="313"/>
    </row>
    <row r="438" ht="20.1" customHeight="1" spans="1:9">
      <c r="A438" s="589" t="s">
        <v>1267</v>
      </c>
      <c r="B438" s="116" t="s">
        <v>1268</v>
      </c>
      <c r="C438" s="18"/>
      <c r="D438" s="178">
        <v>56</v>
      </c>
      <c r="E438" s="306">
        <f t="shared" si="15"/>
        <v>3.76089285714286</v>
      </c>
      <c r="F438" s="307">
        <v>210.61</v>
      </c>
      <c r="G438" s="308"/>
      <c r="H438" s="307">
        <f t="shared" si="14"/>
        <v>210.61</v>
      </c>
      <c r="I438" s="313"/>
    </row>
    <row r="439" ht="20.1" customHeight="1" spans="1:9">
      <c r="A439" s="589" t="s">
        <v>1269</v>
      </c>
      <c r="B439" s="116" t="s">
        <v>1270</v>
      </c>
      <c r="C439" s="18"/>
      <c r="D439" s="178">
        <v>18</v>
      </c>
      <c r="E439" s="306">
        <f t="shared" si="15"/>
        <v>1.79055555555556</v>
      </c>
      <c r="F439" s="307">
        <v>32.23</v>
      </c>
      <c r="G439" s="308"/>
      <c r="H439" s="307">
        <f t="shared" si="14"/>
        <v>32.23</v>
      </c>
      <c r="I439" s="313"/>
    </row>
    <row r="440" ht="20.1" customHeight="1" spans="1:9">
      <c r="A440" s="589" t="s">
        <v>1271</v>
      </c>
      <c r="B440" s="116" t="s">
        <v>1272</v>
      </c>
      <c r="C440" s="18"/>
      <c r="D440" s="178">
        <v>49</v>
      </c>
      <c r="E440" s="306">
        <f t="shared" si="15"/>
        <v>4.79183673469388</v>
      </c>
      <c r="F440" s="307">
        <v>234.8</v>
      </c>
      <c r="G440" s="308"/>
      <c r="H440" s="307">
        <f t="shared" si="14"/>
        <v>234.8</v>
      </c>
      <c r="I440" s="313"/>
    </row>
    <row r="441" ht="20.1" customHeight="1" spans="1:9">
      <c r="A441" s="589" t="s">
        <v>1273</v>
      </c>
      <c r="B441" s="116" t="s">
        <v>1274</v>
      </c>
      <c r="C441" s="18"/>
      <c r="D441" s="178">
        <v>81</v>
      </c>
      <c r="E441" s="306">
        <f t="shared" si="15"/>
        <v>4.5720987654321</v>
      </c>
      <c r="F441" s="307">
        <v>370.34</v>
      </c>
      <c r="G441" s="308"/>
      <c r="H441" s="307">
        <f t="shared" si="14"/>
        <v>370.34</v>
      </c>
      <c r="I441" s="313"/>
    </row>
    <row r="442" ht="20.1" customHeight="1" spans="1:9">
      <c r="A442" s="589" t="s">
        <v>1275</v>
      </c>
      <c r="B442" s="116" t="s">
        <v>1276</v>
      </c>
      <c r="C442" s="18"/>
      <c r="D442" s="178">
        <v>9</v>
      </c>
      <c r="E442" s="306">
        <f t="shared" si="15"/>
        <v>5</v>
      </c>
      <c r="F442" s="307">
        <v>45</v>
      </c>
      <c r="G442" s="308"/>
      <c r="H442" s="307">
        <f t="shared" si="14"/>
        <v>45</v>
      </c>
      <c r="I442" s="313"/>
    </row>
    <row r="443" ht="20.1" customHeight="1" spans="1:9">
      <c r="A443" s="589" t="s">
        <v>1277</v>
      </c>
      <c r="B443" s="116" t="s">
        <v>1278</v>
      </c>
      <c r="C443" s="18"/>
      <c r="D443" s="178">
        <v>28</v>
      </c>
      <c r="E443" s="306">
        <f t="shared" si="15"/>
        <v>7.45928571428571</v>
      </c>
      <c r="F443" s="307">
        <v>208.86</v>
      </c>
      <c r="G443" s="308"/>
      <c r="H443" s="307">
        <f t="shared" si="14"/>
        <v>208.86</v>
      </c>
      <c r="I443" s="313"/>
    </row>
    <row r="444" ht="20.1" customHeight="1" spans="1:9">
      <c r="A444" s="589" t="s">
        <v>1279</v>
      </c>
      <c r="B444" s="116" t="s">
        <v>1280</v>
      </c>
      <c r="C444" s="18"/>
      <c r="D444" s="178">
        <v>118</v>
      </c>
      <c r="E444" s="306">
        <f t="shared" si="15"/>
        <v>2.51398305084746</v>
      </c>
      <c r="F444" s="307">
        <v>296.65</v>
      </c>
      <c r="G444" s="308"/>
      <c r="H444" s="307">
        <f t="shared" si="14"/>
        <v>296.65</v>
      </c>
      <c r="I444" s="313"/>
    </row>
    <row r="445" ht="20.1" customHeight="1" spans="1:9">
      <c r="A445" s="589" t="s">
        <v>1281</v>
      </c>
      <c r="B445" s="116" t="s">
        <v>1282</v>
      </c>
      <c r="C445" s="18"/>
      <c r="D445" s="178">
        <v>69</v>
      </c>
      <c r="E445" s="306">
        <f t="shared" si="15"/>
        <v>3.39739130434783</v>
      </c>
      <c r="F445" s="307">
        <v>234.42</v>
      </c>
      <c r="G445" s="308"/>
      <c r="H445" s="307">
        <f t="shared" si="14"/>
        <v>234.42</v>
      </c>
      <c r="I445" s="313"/>
    </row>
    <row r="446" ht="20.1" customHeight="1" spans="1:9">
      <c r="A446" s="589" t="s">
        <v>1283</v>
      </c>
      <c r="B446" s="116" t="s">
        <v>1284</v>
      </c>
      <c r="C446" s="18"/>
      <c r="D446" s="178">
        <v>10</v>
      </c>
      <c r="E446" s="306">
        <f t="shared" si="15"/>
        <v>2.931</v>
      </c>
      <c r="F446" s="307">
        <v>29.31</v>
      </c>
      <c r="G446" s="308"/>
      <c r="H446" s="307">
        <f t="shared" si="14"/>
        <v>29.31</v>
      </c>
      <c r="I446" s="313"/>
    </row>
    <row r="447" ht="20.1" customHeight="1" spans="1:9">
      <c r="A447" s="589" t="s">
        <v>1285</v>
      </c>
      <c r="B447" s="116" t="s">
        <v>1286</v>
      </c>
      <c r="C447" s="18"/>
      <c r="D447" s="178">
        <v>13</v>
      </c>
      <c r="E447" s="306">
        <f t="shared" si="15"/>
        <v>125.933846153846</v>
      </c>
      <c r="F447" s="307">
        <v>1637.14</v>
      </c>
      <c r="G447" s="308"/>
      <c r="H447" s="307">
        <f t="shared" si="14"/>
        <v>1637.14</v>
      </c>
      <c r="I447" s="313"/>
    </row>
    <row r="448" ht="20.1" customHeight="1" spans="1:9">
      <c r="A448" s="589" t="s">
        <v>1287</v>
      </c>
      <c r="B448" s="116" t="s">
        <v>1288</v>
      </c>
      <c r="C448" s="18"/>
      <c r="D448" s="178">
        <v>12</v>
      </c>
      <c r="E448" s="306">
        <f t="shared" si="15"/>
        <v>127.046666666667</v>
      </c>
      <c r="F448" s="307">
        <v>1524.56</v>
      </c>
      <c r="G448" s="308"/>
      <c r="H448" s="307">
        <f t="shared" si="14"/>
        <v>1524.56</v>
      </c>
      <c r="I448" s="313"/>
    </row>
    <row r="449" ht="20.1" customHeight="1" spans="1:9">
      <c r="A449" s="589" t="s">
        <v>1289</v>
      </c>
      <c r="B449" s="116" t="s">
        <v>1290</v>
      </c>
      <c r="C449" s="18"/>
      <c r="D449" s="178">
        <v>143</v>
      </c>
      <c r="E449" s="306">
        <f t="shared" si="15"/>
        <v>2.5</v>
      </c>
      <c r="F449" s="307">
        <v>357.5</v>
      </c>
      <c r="G449" s="308"/>
      <c r="H449" s="307">
        <f t="shared" si="14"/>
        <v>357.5</v>
      </c>
      <c r="I449" s="313"/>
    </row>
    <row r="450" ht="20.1" customHeight="1" spans="1:9">
      <c r="A450" s="589" t="s">
        <v>1291</v>
      </c>
      <c r="B450" s="116" t="s">
        <v>1292</v>
      </c>
      <c r="C450" s="18"/>
      <c r="D450" s="178">
        <v>72</v>
      </c>
      <c r="E450" s="306">
        <f t="shared" si="15"/>
        <v>4</v>
      </c>
      <c r="F450" s="307">
        <v>288</v>
      </c>
      <c r="G450" s="308"/>
      <c r="H450" s="307">
        <f t="shared" si="14"/>
        <v>288</v>
      </c>
      <c r="I450" s="313"/>
    </row>
    <row r="451" ht="20.1" customHeight="1" spans="1:9">
      <c r="A451" s="589" t="s">
        <v>1293</v>
      </c>
      <c r="B451" s="116" t="s">
        <v>1294</v>
      </c>
      <c r="C451" s="18"/>
      <c r="D451" s="178">
        <v>149</v>
      </c>
      <c r="E451" s="306">
        <f t="shared" si="15"/>
        <v>5.47060402684564</v>
      </c>
      <c r="F451" s="307">
        <v>815.12</v>
      </c>
      <c r="G451" s="308"/>
      <c r="H451" s="307">
        <f t="shared" si="14"/>
        <v>815.12</v>
      </c>
      <c r="I451" s="313"/>
    </row>
    <row r="452" ht="20.1" customHeight="1" spans="1:9">
      <c r="A452" s="589" t="s">
        <v>1295</v>
      </c>
      <c r="B452" s="116" t="s">
        <v>1296</v>
      </c>
      <c r="C452" s="18"/>
      <c r="D452" s="178">
        <v>2</v>
      </c>
      <c r="E452" s="306">
        <f t="shared" si="15"/>
        <v>5</v>
      </c>
      <c r="F452" s="307">
        <v>10</v>
      </c>
      <c r="G452" s="308"/>
      <c r="H452" s="307">
        <f t="shared" si="14"/>
        <v>10</v>
      </c>
      <c r="I452" s="313"/>
    </row>
    <row r="453" ht="20.1" customHeight="1" spans="1:9">
      <c r="A453" s="589" t="s">
        <v>1297</v>
      </c>
      <c r="B453" s="116" t="s">
        <v>1298</v>
      </c>
      <c r="C453" s="18"/>
      <c r="D453" s="178">
        <v>12</v>
      </c>
      <c r="E453" s="306">
        <f t="shared" si="15"/>
        <v>5</v>
      </c>
      <c r="F453" s="307">
        <v>60</v>
      </c>
      <c r="G453" s="308"/>
      <c r="H453" s="307">
        <f t="shared" si="14"/>
        <v>60</v>
      </c>
      <c r="I453" s="313"/>
    </row>
    <row r="454" ht="20.1" customHeight="1" spans="1:9">
      <c r="A454" s="589" t="s">
        <v>1299</v>
      </c>
      <c r="B454" s="116" t="s">
        <v>1300</v>
      </c>
      <c r="C454" s="18"/>
      <c r="D454" s="178">
        <v>15</v>
      </c>
      <c r="E454" s="306">
        <f t="shared" si="15"/>
        <v>5.4</v>
      </c>
      <c r="F454" s="307">
        <v>81</v>
      </c>
      <c r="G454" s="308"/>
      <c r="H454" s="307">
        <f t="shared" si="14"/>
        <v>81</v>
      </c>
      <c r="I454" s="313"/>
    </row>
    <row r="455" ht="20.1" customHeight="1" spans="1:9">
      <c r="A455" s="589" t="s">
        <v>1301</v>
      </c>
      <c r="B455" s="116" t="s">
        <v>1302</v>
      </c>
      <c r="C455" s="18"/>
      <c r="D455" s="178">
        <v>19</v>
      </c>
      <c r="E455" s="306">
        <f t="shared" si="15"/>
        <v>4</v>
      </c>
      <c r="F455" s="307">
        <v>76</v>
      </c>
      <c r="G455" s="308"/>
      <c r="H455" s="307">
        <f t="shared" si="14"/>
        <v>76</v>
      </c>
      <c r="I455" s="313"/>
    </row>
    <row r="456" ht="20.1" customHeight="1" spans="1:9">
      <c r="A456" s="589" t="s">
        <v>1303</v>
      </c>
      <c r="B456" s="116" t="s">
        <v>1304</v>
      </c>
      <c r="C456" s="18"/>
      <c r="D456" s="178">
        <v>50</v>
      </c>
      <c r="E456" s="306">
        <f t="shared" si="15"/>
        <v>3.4802</v>
      </c>
      <c r="F456" s="307">
        <v>174.01</v>
      </c>
      <c r="G456" s="308"/>
      <c r="H456" s="307">
        <f t="shared" si="14"/>
        <v>174.01</v>
      </c>
      <c r="I456" s="313"/>
    </row>
    <row r="457" ht="20.1" customHeight="1" spans="1:9">
      <c r="A457" s="589" t="s">
        <v>1305</v>
      </c>
      <c r="B457" s="116" t="s">
        <v>1306</v>
      </c>
      <c r="C457" s="18"/>
      <c r="D457" s="178">
        <v>9</v>
      </c>
      <c r="E457" s="306">
        <f t="shared" si="15"/>
        <v>3.29111111111111</v>
      </c>
      <c r="F457" s="307">
        <v>29.62</v>
      </c>
      <c r="G457" s="308"/>
      <c r="H457" s="307">
        <f t="shared" si="14"/>
        <v>29.62</v>
      </c>
      <c r="I457" s="313"/>
    </row>
    <row r="458" ht="20.1" customHeight="1" spans="1:9">
      <c r="A458" s="589" t="s">
        <v>1307</v>
      </c>
      <c r="B458" s="116" t="s">
        <v>1308</v>
      </c>
      <c r="C458" s="18"/>
      <c r="D458" s="178">
        <v>11</v>
      </c>
      <c r="E458" s="306">
        <f t="shared" si="15"/>
        <v>2.69272727272727</v>
      </c>
      <c r="F458" s="307">
        <v>29.62</v>
      </c>
      <c r="G458" s="308"/>
      <c r="H458" s="307">
        <f t="shared" si="14"/>
        <v>29.62</v>
      </c>
      <c r="I458" s="313"/>
    </row>
    <row r="459" ht="20.1" customHeight="1" spans="1:9">
      <c r="A459" s="589" t="s">
        <v>1309</v>
      </c>
      <c r="B459" s="116" t="s">
        <v>1310</v>
      </c>
      <c r="C459" s="18"/>
      <c r="D459" s="178">
        <v>87</v>
      </c>
      <c r="E459" s="306">
        <f t="shared" si="15"/>
        <v>2.74609195402299</v>
      </c>
      <c r="F459" s="307">
        <v>238.91</v>
      </c>
      <c r="G459" s="308"/>
      <c r="H459" s="307">
        <f t="shared" si="14"/>
        <v>238.91</v>
      </c>
      <c r="I459" s="313"/>
    </row>
    <row r="460" ht="20.1" customHeight="1" spans="1:9">
      <c r="A460" s="589" t="s">
        <v>1311</v>
      </c>
      <c r="B460" s="116" t="s">
        <v>1312</v>
      </c>
      <c r="C460" s="18"/>
      <c r="D460" s="178">
        <v>20675</v>
      </c>
      <c r="E460" s="306">
        <f t="shared" si="15"/>
        <v>1.01387908101572</v>
      </c>
      <c r="F460" s="307">
        <v>20961.95</v>
      </c>
      <c r="G460" s="308"/>
      <c r="H460" s="307">
        <f t="shared" si="14"/>
        <v>20961.95</v>
      </c>
      <c r="I460" s="313"/>
    </row>
    <row r="461" ht="20.1" customHeight="1" spans="1:9">
      <c r="A461" s="589" t="s">
        <v>1313</v>
      </c>
      <c r="B461" s="116" t="s">
        <v>1314</v>
      </c>
      <c r="C461" s="18"/>
      <c r="D461" s="178">
        <v>1224</v>
      </c>
      <c r="E461" s="306">
        <f t="shared" si="15"/>
        <v>0.981462418300654</v>
      </c>
      <c r="F461" s="307">
        <v>1201.31</v>
      </c>
      <c r="G461" s="308"/>
      <c r="H461" s="307">
        <f t="shared" si="14"/>
        <v>1201.31</v>
      </c>
      <c r="I461" s="313"/>
    </row>
    <row r="462" ht="20.1" customHeight="1" spans="1:9">
      <c r="A462" s="589" t="s">
        <v>1315</v>
      </c>
      <c r="B462" s="116" t="s">
        <v>1316</v>
      </c>
      <c r="C462" s="18"/>
      <c r="D462" s="178">
        <v>73</v>
      </c>
      <c r="E462" s="306">
        <f t="shared" si="15"/>
        <v>2.09068493150685</v>
      </c>
      <c r="F462" s="307">
        <v>152.62</v>
      </c>
      <c r="G462" s="308"/>
      <c r="H462" s="307">
        <f t="shared" si="14"/>
        <v>152.62</v>
      </c>
      <c r="I462" s="313"/>
    </row>
    <row r="463" ht="20.1" customHeight="1" spans="1:9">
      <c r="A463" s="589" t="s">
        <v>1317</v>
      </c>
      <c r="B463" s="116" t="s">
        <v>1318</v>
      </c>
      <c r="C463" s="18"/>
      <c r="D463" s="178">
        <v>63</v>
      </c>
      <c r="E463" s="306">
        <f t="shared" si="15"/>
        <v>3.52634920634921</v>
      </c>
      <c r="F463" s="307">
        <v>222.16</v>
      </c>
      <c r="G463" s="308"/>
      <c r="H463" s="307">
        <f t="shared" si="14"/>
        <v>222.16</v>
      </c>
      <c r="I463" s="313"/>
    </row>
    <row r="464" ht="20.1" customHeight="1" spans="1:9">
      <c r="A464" s="589" t="s">
        <v>1319</v>
      </c>
      <c r="B464" s="116" t="s">
        <v>1320</v>
      </c>
      <c r="C464" s="18"/>
      <c r="D464" s="178">
        <v>99</v>
      </c>
      <c r="E464" s="306">
        <f t="shared" si="15"/>
        <v>3.35171717171717</v>
      </c>
      <c r="F464" s="307">
        <v>331.82</v>
      </c>
      <c r="G464" s="308"/>
      <c r="H464" s="307">
        <f t="shared" si="14"/>
        <v>331.82</v>
      </c>
      <c r="I464" s="313"/>
    </row>
    <row r="465" ht="20.1" customHeight="1" spans="1:9">
      <c r="A465" s="589" t="s">
        <v>1321</v>
      </c>
      <c r="B465" s="116" t="s">
        <v>1322</v>
      </c>
      <c r="C465" s="18"/>
      <c r="D465" s="178">
        <v>6</v>
      </c>
      <c r="E465" s="306">
        <f t="shared" si="15"/>
        <v>3.6</v>
      </c>
      <c r="F465" s="307">
        <v>21.6</v>
      </c>
      <c r="G465" s="308"/>
      <c r="H465" s="307">
        <f t="shared" si="14"/>
        <v>21.6</v>
      </c>
      <c r="I465" s="313"/>
    </row>
    <row r="466" ht="20.1" customHeight="1" spans="1:9">
      <c r="A466" s="589" t="s">
        <v>1323</v>
      </c>
      <c r="B466" s="116" t="s">
        <v>1324</v>
      </c>
      <c r="C466" s="18"/>
      <c r="D466" s="178">
        <v>8</v>
      </c>
      <c r="E466" s="306">
        <f t="shared" si="15"/>
        <v>3.395</v>
      </c>
      <c r="F466" s="307">
        <v>27.16</v>
      </c>
      <c r="G466" s="308"/>
      <c r="H466" s="307">
        <f t="shared" si="14"/>
        <v>27.16</v>
      </c>
      <c r="I466" s="313"/>
    </row>
    <row r="467" ht="20.1" customHeight="1" spans="1:9">
      <c r="A467" s="589" t="s">
        <v>1325</v>
      </c>
      <c r="B467" s="116" t="s">
        <v>1326</v>
      </c>
      <c r="C467" s="18"/>
      <c r="D467" s="178">
        <v>19</v>
      </c>
      <c r="E467" s="306">
        <f t="shared" si="15"/>
        <v>144.254210526316</v>
      </c>
      <c r="F467" s="307">
        <v>2740.83</v>
      </c>
      <c r="G467" s="308"/>
      <c r="H467" s="307">
        <f t="shared" si="14"/>
        <v>2740.83</v>
      </c>
      <c r="I467" s="313"/>
    </row>
    <row r="468" ht="20.1" customHeight="1" spans="1:9">
      <c r="A468" s="589" t="s">
        <v>1327</v>
      </c>
      <c r="B468" s="116" t="s">
        <v>1328</v>
      </c>
      <c r="C468" s="18"/>
      <c r="D468" s="178">
        <v>15</v>
      </c>
      <c r="E468" s="306">
        <f t="shared" si="15"/>
        <v>1.18</v>
      </c>
      <c r="F468" s="307">
        <v>17.7</v>
      </c>
      <c r="G468" s="308"/>
      <c r="H468" s="307">
        <f t="shared" si="14"/>
        <v>17.7</v>
      </c>
      <c r="I468" s="313"/>
    </row>
    <row r="469" ht="20.1" customHeight="1" spans="1:9">
      <c r="A469" s="589" t="s">
        <v>1329</v>
      </c>
      <c r="B469" s="116" t="s">
        <v>1330</v>
      </c>
      <c r="C469" s="18"/>
      <c r="D469" s="178">
        <v>9</v>
      </c>
      <c r="E469" s="306">
        <f t="shared" si="15"/>
        <v>8.55666666666667</v>
      </c>
      <c r="F469" s="307">
        <v>77.01</v>
      </c>
      <c r="G469" s="308"/>
      <c r="H469" s="307">
        <f t="shared" ref="H469:H532" si="16">F469+G469</f>
        <v>77.01</v>
      </c>
      <c r="I469" s="313"/>
    </row>
    <row r="470" ht="20.1" customHeight="1" spans="1:9">
      <c r="A470" s="589" t="s">
        <v>1331</v>
      </c>
      <c r="B470" s="116" t="s">
        <v>1332</v>
      </c>
      <c r="C470" s="18"/>
      <c r="D470" s="178">
        <v>1</v>
      </c>
      <c r="E470" s="306">
        <f t="shared" ref="E470:E533" si="17">F470/D470</f>
        <v>8.71</v>
      </c>
      <c r="F470" s="307">
        <v>8.71</v>
      </c>
      <c r="G470" s="308"/>
      <c r="H470" s="307">
        <f t="shared" si="16"/>
        <v>8.71</v>
      </c>
      <c r="I470" s="313"/>
    </row>
    <row r="471" ht="20.1" customHeight="1" spans="1:9">
      <c r="A471" s="589" t="s">
        <v>1333</v>
      </c>
      <c r="B471" s="116" t="s">
        <v>1334</v>
      </c>
      <c r="C471" s="18"/>
      <c r="D471" s="178">
        <v>4</v>
      </c>
      <c r="E471" s="306">
        <f t="shared" si="17"/>
        <v>7.445</v>
      </c>
      <c r="F471" s="307">
        <v>29.78</v>
      </c>
      <c r="G471" s="308"/>
      <c r="H471" s="307">
        <f t="shared" si="16"/>
        <v>29.78</v>
      </c>
      <c r="I471" s="313"/>
    </row>
    <row r="472" ht="20.1" customHeight="1" spans="1:9">
      <c r="A472" s="589" t="s">
        <v>1335</v>
      </c>
      <c r="B472" s="116" t="s">
        <v>1336</v>
      </c>
      <c r="C472" s="18"/>
      <c r="D472" s="178">
        <v>10</v>
      </c>
      <c r="E472" s="306">
        <f t="shared" si="17"/>
        <v>8.524</v>
      </c>
      <c r="F472" s="307">
        <v>85.24</v>
      </c>
      <c r="G472" s="308"/>
      <c r="H472" s="307">
        <f t="shared" si="16"/>
        <v>85.24</v>
      </c>
      <c r="I472" s="313"/>
    </row>
    <row r="473" ht="20.1" customHeight="1" spans="1:9">
      <c r="A473" s="589" t="s">
        <v>1337</v>
      </c>
      <c r="B473" s="116" t="s">
        <v>1338</v>
      </c>
      <c r="C473" s="18"/>
      <c r="D473" s="178">
        <v>247</v>
      </c>
      <c r="E473" s="306">
        <f t="shared" si="17"/>
        <v>4.5514979757085</v>
      </c>
      <c r="F473" s="307">
        <v>1124.22</v>
      </c>
      <c r="G473" s="308"/>
      <c r="H473" s="307">
        <f t="shared" si="16"/>
        <v>1124.22</v>
      </c>
      <c r="I473" s="313"/>
    </row>
    <row r="474" ht="20.1" customHeight="1" spans="1:9">
      <c r="A474" s="589" t="s">
        <v>1339</v>
      </c>
      <c r="B474" s="116" t="s">
        <v>1340</v>
      </c>
      <c r="C474" s="18"/>
      <c r="D474" s="178">
        <v>30</v>
      </c>
      <c r="E474" s="306">
        <f t="shared" si="17"/>
        <v>2.09</v>
      </c>
      <c r="F474" s="307">
        <v>62.7</v>
      </c>
      <c r="G474" s="308"/>
      <c r="H474" s="307">
        <f t="shared" si="16"/>
        <v>62.7</v>
      </c>
      <c r="I474" s="313"/>
    </row>
    <row r="475" ht="20.1" customHeight="1" spans="1:9">
      <c r="A475" s="589" t="s">
        <v>1341</v>
      </c>
      <c r="B475" s="116" t="s">
        <v>1342</v>
      </c>
      <c r="C475" s="18"/>
      <c r="D475" s="178">
        <v>9</v>
      </c>
      <c r="E475" s="306">
        <f t="shared" si="17"/>
        <v>13</v>
      </c>
      <c r="F475" s="307">
        <v>117</v>
      </c>
      <c r="G475" s="308"/>
      <c r="H475" s="307">
        <f t="shared" si="16"/>
        <v>117</v>
      </c>
      <c r="I475" s="313"/>
    </row>
    <row r="476" ht="20.1" customHeight="1" spans="1:9">
      <c r="A476" s="589" t="s">
        <v>1343</v>
      </c>
      <c r="B476" s="116" t="s">
        <v>1344</v>
      </c>
      <c r="C476" s="18"/>
      <c r="D476" s="178">
        <v>53</v>
      </c>
      <c r="E476" s="306">
        <f t="shared" si="17"/>
        <v>1.05339622641509</v>
      </c>
      <c r="F476" s="307">
        <v>55.83</v>
      </c>
      <c r="G476" s="308"/>
      <c r="H476" s="307">
        <f t="shared" si="16"/>
        <v>55.83</v>
      </c>
      <c r="I476" s="313"/>
    </row>
    <row r="477" ht="20.1" customHeight="1" spans="1:9">
      <c r="A477" s="589" t="s">
        <v>1345</v>
      </c>
      <c r="B477" s="116" t="s">
        <v>1346</v>
      </c>
      <c r="C477" s="18"/>
      <c r="D477" s="178">
        <v>10</v>
      </c>
      <c r="E477" s="306">
        <f t="shared" si="17"/>
        <v>3.4</v>
      </c>
      <c r="F477" s="307">
        <v>34</v>
      </c>
      <c r="G477" s="308"/>
      <c r="H477" s="307">
        <f t="shared" si="16"/>
        <v>34</v>
      </c>
      <c r="I477" s="313"/>
    </row>
    <row r="478" ht="20.1" customHeight="1" spans="1:9">
      <c r="A478" s="589" t="s">
        <v>1347</v>
      </c>
      <c r="B478" s="116" t="s">
        <v>1348</v>
      </c>
      <c r="C478" s="18"/>
      <c r="D478" s="178">
        <v>13</v>
      </c>
      <c r="E478" s="306">
        <f t="shared" si="17"/>
        <v>3.28769230769231</v>
      </c>
      <c r="F478" s="307">
        <v>42.74</v>
      </c>
      <c r="G478" s="308"/>
      <c r="H478" s="307">
        <f t="shared" si="16"/>
        <v>42.74</v>
      </c>
      <c r="I478" s="313"/>
    </row>
    <row r="479" ht="20.1" customHeight="1" spans="1:9">
      <c r="A479" s="589" t="s">
        <v>1349</v>
      </c>
      <c r="B479" s="116" t="s">
        <v>1350</v>
      </c>
      <c r="C479" s="18"/>
      <c r="D479" s="178">
        <v>10</v>
      </c>
      <c r="E479" s="306">
        <f t="shared" si="17"/>
        <v>3.4</v>
      </c>
      <c r="F479" s="307">
        <v>34</v>
      </c>
      <c r="G479" s="308"/>
      <c r="H479" s="307">
        <f t="shared" si="16"/>
        <v>34</v>
      </c>
      <c r="I479" s="313"/>
    </row>
    <row r="480" ht="20.1" customHeight="1" spans="1:9">
      <c r="A480" s="589" t="s">
        <v>1351</v>
      </c>
      <c r="B480" s="116" t="s">
        <v>1352</v>
      </c>
      <c r="C480" s="18"/>
      <c r="D480" s="178">
        <v>10</v>
      </c>
      <c r="E480" s="306">
        <f t="shared" si="17"/>
        <v>3.4</v>
      </c>
      <c r="F480" s="307">
        <v>34</v>
      </c>
      <c r="G480" s="308"/>
      <c r="H480" s="307">
        <f t="shared" si="16"/>
        <v>34</v>
      </c>
      <c r="I480" s="313"/>
    </row>
    <row r="481" ht="20.1" customHeight="1" spans="1:9">
      <c r="A481" s="589" t="s">
        <v>1353</v>
      </c>
      <c r="B481" s="116" t="s">
        <v>1354</v>
      </c>
      <c r="C481" s="18"/>
      <c r="D481" s="178">
        <v>10</v>
      </c>
      <c r="E481" s="306">
        <f t="shared" si="17"/>
        <v>3.4</v>
      </c>
      <c r="F481" s="307">
        <v>34</v>
      </c>
      <c r="G481" s="308"/>
      <c r="H481" s="307">
        <f t="shared" si="16"/>
        <v>34</v>
      </c>
      <c r="I481" s="313"/>
    </row>
    <row r="482" ht="20.1" customHeight="1" spans="1:9">
      <c r="A482" s="589" t="s">
        <v>1355</v>
      </c>
      <c r="B482" s="116" t="s">
        <v>1356</v>
      </c>
      <c r="C482" s="18"/>
      <c r="D482" s="178">
        <v>6</v>
      </c>
      <c r="E482" s="306">
        <f t="shared" si="17"/>
        <v>3.1</v>
      </c>
      <c r="F482" s="307">
        <v>18.6</v>
      </c>
      <c r="G482" s="308"/>
      <c r="H482" s="307">
        <f t="shared" si="16"/>
        <v>18.6</v>
      </c>
      <c r="I482" s="313"/>
    </row>
    <row r="483" ht="20.1" customHeight="1" spans="1:9">
      <c r="A483" s="589" t="s">
        <v>1357</v>
      </c>
      <c r="B483" s="116" t="s">
        <v>1358</v>
      </c>
      <c r="C483" s="18"/>
      <c r="D483" s="178">
        <v>3</v>
      </c>
      <c r="E483" s="306">
        <f t="shared" si="17"/>
        <v>3.1</v>
      </c>
      <c r="F483" s="307">
        <v>9.3</v>
      </c>
      <c r="G483" s="308"/>
      <c r="H483" s="307">
        <f t="shared" si="16"/>
        <v>9.3</v>
      </c>
      <c r="I483" s="313"/>
    </row>
    <row r="484" ht="20.1" customHeight="1" spans="1:9">
      <c r="A484" s="589" t="s">
        <v>1359</v>
      </c>
      <c r="B484" s="116" t="s">
        <v>1360</v>
      </c>
      <c r="C484" s="18"/>
      <c r="D484" s="178">
        <v>11</v>
      </c>
      <c r="E484" s="306">
        <f t="shared" si="17"/>
        <v>3.4</v>
      </c>
      <c r="F484" s="307">
        <v>37.4</v>
      </c>
      <c r="G484" s="308"/>
      <c r="H484" s="307">
        <f t="shared" si="16"/>
        <v>37.4</v>
      </c>
      <c r="I484" s="313"/>
    </row>
    <row r="485" ht="20.1" customHeight="1" spans="1:9">
      <c r="A485" s="589" t="s">
        <v>1361</v>
      </c>
      <c r="B485" s="116" t="s">
        <v>1362</v>
      </c>
      <c r="C485" s="18"/>
      <c r="D485" s="178">
        <v>31</v>
      </c>
      <c r="E485" s="306">
        <f t="shared" si="17"/>
        <v>88.7932258064516</v>
      </c>
      <c r="F485" s="307">
        <v>2752.59</v>
      </c>
      <c r="G485" s="308"/>
      <c r="H485" s="307">
        <f t="shared" si="16"/>
        <v>2752.59</v>
      </c>
      <c r="I485" s="313"/>
    </row>
    <row r="486" ht="20.1" customHeight="1" spans="1:9">
      <c r="A486" s="589" t="s">
        <v>1363</v>
      </c>
      <c r="B486" s="116" t="s">
        <v>1364</v>
      </c>
      <c r="C486" s="18"/>
      <c r="D486" s="178">
        <v>89</v>
      </c>
      <c r="E486" s="306">
        <f t="shared" si="17"/>
        <v>166.379325842697</v>
      </c>
      <c r="F486" s="307">
        <v>14807.76</v>
      </c>
      <c r="G486" s="308"/>
      <c r="H486" s="307">
        <f t="shared" si="16"/>
        <v>14807.76</v>
      </c>
      <c r="I486" s="313"/>
    </row>
    <row r="487" ht="20.1" customHeight="1" spans="1:9">
      <c r="A487" s="589" t="s">
        <v>1365</v>
      </c>
      <c r="B487" s="116" t="s">
        <v>1366</v>
      </c>
      <c r="C487" s="18"/>
      <c r="D487" s="178">
        <v>95</v>
      </c>
      <c r="E487" s="306">
        <f t="shared" si="17"/>
        <v>2.4</v>
      </c>
      <c r="F487" s="307">
        <v>228</v>
      </c>
      <c r="G487" s="308"/>
      <c r="H487" s="307">
        <f t="shared" si="16"/>
        <v>228</v>
      </c>
      <c r="I487" s="313"/>
    </row>
    <row r="488" ht="20.1" customHeight="1" spans="1:9">
      <c r="A488" s="589" t="s">
        <v>1367</v>
      </c>
      <c r="B488" s="116" t="s">
        <v>1368</v>
      </c>
      <c r="C488" s="18"/>
      <c r="D488" s="178">
        <v>169</v>
      </c>
      <c r="E488" s="306">
        <f t="shared" si="17"/>
        <v>2.4</v>
      </c>
      <c r="F488" s="307">
        <v>405.6</v>
      </c>
      <c r="G488" s="308"/>
      <c r="H488" s="307">
        <f t="shared" si="16"/>
        <v>405.6</v>
      </c>
      <c r="I488" s="313"/>
    </row>
    <row r="489" ht="20.1" customHeight="1" spans="1:9">
      <c r="A489" s="589" t="s">
        <v>1369</v>
      </c>
      <c r="B489" s="116" t="s">
        <v>1370</v>
      </c>
      <c r="C489" s="18"/>
      <c r="D489" s="178">
        <v>21</v>
      </c>
      <c r="E489" s="306">
        <f t="shared" si="17"/>
        <v>2.95333333333333</v>
      </c>
      <c r="F489" s="307">
        <v>62.02</v>
      </c>
      <c r="G489" s="308"/>
      <c r="H489" s="307">
        <f t="shared" si="16"/>
        <v>62.02</v>
      </c>
      <c r="I489" s="313"/>
    </row>
    <row r="490" ht="20.1" customHeight="1" spans="1:9">
      <c r="A490" s="589" t="s">
        <v>1371</v>
      </c>
      <c r="B490" s="116" t="s">
        <v>1372</v>
      </c>
      <c r="C490" s="18"/>
      <c r="D490" s="178">
        <v>9</v>
      </c>
      <c r="E490" s="306">
        <f t="shared" si="17"/>
        <v>2.81555555555556</v>
      </c>
      <c r="F490" s="307">
        <v>25.34</v>
      </c>
      <c r="G490" s="308"/>
      <c r="H490" s="307">
        <f t="shared" si="16"/>
        <v>25.34</v>
      </c>
      <c r="I490" s="313"/>
    </row>
    <row r="491" ht="20.1" customHeight="1" spans="1:9">
      <c r="A491" s="589" t="s">
        <v>1373</v>
      </c>
      <c r="B491" s="116" t="s">
        <v>1374</v>
      </c>
      <c r="C491" s="18"/>
      <c r="D491" s="178">
        <v>20</v>
      </c>
      <c r="E491" s="306">
        <f t="shared" si="17"/>
        <v>2.972</v>
      </c>
      <c r="F491" s="307">
        <v>59.44</v>
      </c>
      <c r="G491" s="308"/>
      <c r="H491" s="307">
        <f t="shared" si="16"/>
        <v>59.44</v>
      </c>
      <c r="I491" s="313"/>
    </row>
    <row r="492" ht="20.1" customHeight="1" spans="1:9">
      <c r="A492" s="589" t="s">
        <v>1375</v>
      </c>
      <c r="B492" s="116" t="s">
        <v>1376</v>
      </c>
      <c r="C492" s="18"/>
      <c r="D492" s="178">
        <v>4</v>
      </c>
      <c r="E492" s="306">
        <f t="shared" si="17"/>
        <v>211.2075</v>
      </c>
      <c r="F492" s="307">
        <v>844.83</v>
      </c>
      <c r="G492" s="308"/>
      <c r="H492" s="307">
        <f t="shared" si="16"/>
        <v>844.83</v>
      </c>
      <c r="I492" s="313"/>
    </row>
    <row r="493" ht="20.1" customHeight="1" spans="1:9">
      <c r="A493" s="589" t="s">
        <v>1377</v>
      </c>
      <c r="B493" s="116" t="s">
        <v>1378</v>
      </c>
      <c r="C493" s="18"/>
      <c r="D493" s="178">
        <v>19</v>
      </c>
      <c r="E493" s="306">
        <f t="shared" si="17"/>
        <v>2.5</v>
      </c>
      <c r="F493" s="307">
        <v>47.5</v>
      </c>
      <c r="G493" s="308"/>
      <c r="H493" s="307">
        <f t="shared" si="16"/>
        <v>47.5</v>
      </c>
      <c r="I493" s="313"/>
    </row>
    <row r="494" ht="20.1" customHeight="1" spans="1:9">
      <c r="A494" s="589" t="s">
        <v>1379</v>
      </c>
      <c r="B494" s="116" t="s">
        <v>1380</v>
      </c>
      <c r="C494" s="18"/>
      <c r="D494" s="178">
        <v>15</v>
      </c>
      <c r="E494" s="306">
        <f t="shared" si="17"/>
        <v>3.19666666666667</v>
      </c>
      <c r="F494" s="307">
        <v>47.95</v>
      </c>
      <c r="G494" s="308"/>
      <c r="H494" s="307">
        <f t="shared" si="16"/>
        <v>47.95</v>
      </c>
      <c r="I494" s="313"/>
    </row>
    <row r="495" ht="20.1" customHeight="1" spans="1:9">
      <c r="A495" s="589" t="s">
        <v>1381</v>
      </c>
      <c r="B495" s="116" t="s">
        <v>1382</v>
      </c>
      <c r="C495" s="18"/>
      <c r="D495" s="178">
        <v>92</v>
      </c>
      <c r="E495" s="306">
        <f t="shared" si="17"/>
        <v>3</v>
      </c>
      <c r="F495" s="307">
        <v>276</v>
      </c>
      <c r="G495" s="308"/>
      <c r="H495" s="307">
        <f t="shared" si="16"/>
        <v>276</v>
      </c>
      <c r="I495" s="313"/>
    </row>
    <row r="496" ht="20.1" customHeight="1" spans="1:9">
      <c r="A496" s="589" t="s">
        <v>1383</v>
      </c>
      <c r="B496" s="116" t="s">
        <v>1384</v>
      </c>
      <c r="C496" s="18"/>
      <c r="D496" s="178">
        <v>5</v>
      </c>
      <c r="E496" s="306">
        <f t="shared" si="17"/>
        <v>203.418</v>
      </c>
      <c r="F496" s="307">
        <v>1017.09</v>
      </c>
      <c r="G496" s="308"/>
      <c r="H496" s="307">
        <f t="shared" si="16"/>
        <v>1017.09</v>
      </c>
      <c r="I496" s="313"/>
    </row>
    <row r="497" ht="20.1" customHeight="1" spans="1:9">
      <c r="A497" s="589" t="s">
        <v>1385</v>
      </c>
      <c r="B497" s="116" t="s">
        <v>1386</v>
      </c>
      <c r="C497" s="18"/>
      <c r="D497" s="178">
        <v>16</v>
      </c>
      <c r="E497" s="306">
        <f t="shared" si="17"/>
        <v>177.58625</v>
      </c>
      <c r="F497" s="307">
        <v>2841.38</v>
      </c>
      <c r="G497" s="308"/>
      <c r="H497" s="307">
        <f t="shared" si="16"/>
        <v>2841.38</v>
      </c>
      <c r="I497" s="313"/>
    </row>
    <row r="498" ht="20.1" customHeight="1" spans="1:9">
      <c r="A498" s="589" t="s">
        <v>1387</v>
      </c>
      <c r="B498" s="116" t="s">
        <v>1388</v>
      </c>
      <c r="C498" s="18"/>
      <c r="D498" s="178">
        <v>11</v>
      </c>
      <c r="E498" s="306">
        <f t="shared" si="17"/>
        <v>52.5863636363636</v>
      </c>
      <c r="F498" s="307">
        <v>578.45</v>
      </c>
      <c r="G498" s="308"/>
      <c r="H498" s="307">
        <f t="shared" si="16"/>
        <v>578.45</v>
      </c>
      <c r="I498" s="313"/>
    </row>
    <row r="499" ht="20.1" customHeight="1" spans="1:9">
      <c r="A499" s="589" t="s">
        <v>1389</v>
      </c>
      <c r="B499" s="116" t="s">
        <v>546</v>
      </c>
      <c r="C499" s="18"/>
      <c r="D499" s="178">
        <v>1</v>
      </c>
      <c r="E499" s="306">
        <f t="shared" si="17"/>
        <v>3300</v>
      </c>
      <c r="F499" s="307">
        <v>3300</v>
      </c>
      <c r="G499" s="308"/>
      <c r="H499" s="307">
        <f t="shared" si="16"/>
        <v>3300</v>
      </c>
      <c r="I499" s="313"/>
    </row>
    <row r="500" ht="20.1" customHeight="1" spans="1:9">
      <c r="A500" s="589" t="s">
        <v>1390</v>
      </c>
      <c r="B500" s="116" t="s">
        <v>546</v>
      </c>
      <c r="C500" s="18"/>
      <c r="D500" s="178">
        <v>1</v>
      </c>
      <c r="E500" s="306">
        <f t="shared" si="17"/>
        <v>3300</v>
      </c>
      <c r="F500" s="307">
        <v>3300</v>
      </c>
      <c r="G500" s="308"/>
      <c r="H500" s="307">
        <f t="shared" si="16"/>
        <v>3300</v>
      </c>
      <c r="I500" s="313"/>
    </row>
    <row r="501" ht="20.1" customHeight="1" spans="1:9">
      <c r="A501" s="589" t="s">
        <v>1391</v>
      </c>
      <c r="B501" s="116" t="s">
        <v>1392</v>
      </c>
      <c r="C501" s="18"/>
      <c r="D501" s="178">
        <v>21</v>
      </c>
      <c r="E501" s="306">
        <f t="shared" si="17"/>
        <v>533</v>
      </c>
      <c r="F501" s="307">
        <v>11193</v>
      </c>
      <c r="G501" s="308"/>
      <c r="H501" s="307">
        <f t="shared" si="16"/>
        <v>11193</v>
      </c>
      <c r="I501" s="313"/>
    </row>
    <row r="502" ht="20.1" customHeight="1" spans="1:9">
      <c r="A502" s="589" t="s">
        <v>1393</v>
      </c>
      <c r="B502" s="116" t="s">
        <v>1394</v>
      </c>
      <c r="C502" s="18"/>
      <c r="D502" s="178">
        <v>44</v>
      </c>
      <c r="E502" s="306">
        <f t="shared" si="17"/>
        <v>286.206818181818</v>
      </c>
      <c r="F502" s="307">
        <v>12593.1</v>
      </c>
      <c r="G502" s="308"/>
      <c r="H502" s="307">
        <f t="shared" si="16"/>
        <v>12593.1</v>
      </c>
      <c r="I502" s="313"/>
    </row>
    <row r="503" ht="20.1" customHeight="1" spans="1:9">
      <c r="A503" s="589" t="s">
        <v>1395</v>
      </c>
      <c r="B503" s="116" t="s">
        <v>1396</v>
      </c>
      <c r="C503" s="18"/>
      <c r="D503" s="178">
        <v>89</v>
      </c>
      <c r="E503" s="306">
        <f t="shared" si="17"/>
        <v>17.9577528089888</v>
      </c>
      <c r="F503" s="307">
        <v>1598.24</v>
      </c>
      <c r="G503" s="308"/>
      <c r="H503" s="307">
        <f t="shared" si="16"/>
        <v>1598.24</v>
      </c>
      <c r="I503" s="313"/>
    </row>
    <row r="504" ht="20.1" customHeight="1" spans="1:9">
      <c r="A504" s="589" t="s">
        <v>1397</v>
      </c>
      <c r="B504" s="116" t="s">
        <v>1398</v>
      </c>
      <c r="C504" s="18"/>
      <c r="D504" s="178">
        <v>5</v>
      </c>
      <c r="E504" s="306">
        <f t="shared" si="17"/>
        <v>183.248</v>
      </c>
      <c r="F504" s="307">
        <v>916.24</v>
      </c>
      <c r="G504" s="308"/>
      <c r="H504" s="307">
        <f t="shared" si="16"/>
        <v>916.24</v>
      </c>
      <c r="I504" s="313"/>
    </row>
    <row r="505" ht="20.1" customHeight="1" spans="1:9">
      <c r="A505" s="589" t="s">
        <v>1399</v>
      </c>
      <c r="B505" s="116" t="s">
        <v>1400</v>
      </c>
      <c r="C505" s="18"/>
      <c r="D505" s="178">
        <v>5</v>
      </c>
      <c r="E505" s="306">
        <f t="shared" si="17"/>
        <v>176.41</v>
      </c>
      <c r="F505" s="307">
        <v>882.05</v>
      </c>
      <c r="G505" s="308"/>
      <c r="H505" s="307">
        <f t="shared" si="16"/>
        <v>882.05</v>
      </c>
      <c r="I505" s="313"/>
    </row>
    <row r="506" ht="20.1" customHeight="1" spans="1:9">
      <c r="A506" s="589" t="s">
        <v>1401</v>
      </c>
      <c r="B506" s="116" t="s">
        <v>596</v>
      </c>
      <c r="C506" s="18"/>
      <c r="D506" s="178">
        <v>72</v>
      </c>
      <c r="E506" s="306">
        <f t="shared" si="17"/>
        <v>0.275833333333333</v>
      </c>
      <c r="F506" s="307">
        <v>19.86</v>
      </c>
      <c r="G506" s="308"/>
      <c r="H506" s="307">
        <f t="shared" si="16"/>
        <v>19.86</v>
      </c>
      <c r="I506" s="313"/>
    </row>
    <row r="507" ht="20.1" customHeight="1" spans="1:9">
      <c r="A507" s="589" t="s">
        <v>1402</v>
      </c>
      <c r="B507" s="116" t="s">
        <v>607</v>
      </c>
      <c r="C507" s="18"/>
      <c r="D507" s="178">
        <v>1070</v>
      </c>
      <c r="E507" s="306">
        <f t="shared" si="17"/>
        <v>0.344831775700935</v>
      </c>
      <c r="F507" s="307">
        <v>368.97</v>
      </c>
      <c r="G507" s="308"/>
      <c r="H507" s="307">
        <f t="shared" si="16"/>
        <v>368.97</v>
      </c>
      <c r="I507" s="313"/>
    </row>
    <row r="508" ht="20.1" customHeight="1" spans="1:9">
      <c r="A508" s="589" t="s">
        <v>1403</v>
      </c>
      <c r="B508" s="116" t="s">
        <v>766</v>
      </c>
      <c r="C508" s="18"/>
      <c r="D508" s="178">
        <v>29</v>
      </c>
      <c r="E508" s="306">
        <f t="shared" si="17"/>
        <v>0.221724137931034</v>
      </c>
      <c r="F508" s="307">
        <v>6.43</v>
      </c>
      <c r="G508" s="308"/>
      <c r="H508" s="307">
        <f t="shared" si="16"/>
        <v>6.43</v>
      </c>
      <c r="I508" s="313"/>
    </row>
    <row r="509" ht="20.1" customHeight="1" spans="1:9">
      <c r="A509" s="589" t="s">
        <v>1404</v>
      </c>
      <c r="B509" s="116" t="s">
        <v>818</v>
      </c>
      <c r="C509" s="18"/>
      <c r="D509" s="178">
        <v>12</v>
      </c>
      <c r="E509" s="306">
        <f t="shared" si="17"/>
        <v>20.6883333333333</v>
      </c>
      <c r="F509" s="307">
        <v>248.26</v>
      </c>
      <c r="G509" s="308"/>
      <c r="H509" s="307">
        <f t="shared" si="16"/>
        <v>248.26</v>
      </c>
      <c r="I509" s="313"/>
    </row>
    <row r="510" ht="20.1" customHeight="1" spans="1:9">
      <c r="A510" s="589" t="s">
        <v>1405</v>
      </c>
      <c r="B510" s="116" t="s">
        <v>1406</v>
      </c>
      <c r="C510" s="18"/>
      <c r="D510" s="178">
        <v>10</v>
      </c>
      <c r="E510" s="306">
        <f t="shared" si="17"/>
        <v>108.966</v>
      </c>
      <c r="F510" s="307">
        <v>1089.66</v>
      </c>
      <c r="G510" s="308"/>
      <c r="H510" s="307">
        <f t="shared" si="16"/>
        <v>1089.66</v>
      </c>
      <c r="I510" s="313"/>
    </row>
    <row r="511" ht="20.1" customHeight="1" spans="1:9">
      <c r="A511" s="589" t="s">
        <v>1407</v>
      </c>
      <c r="B511" s="116" t="s">
        <v>1408</v>
      </c>
      <c r="C511" s="18"/>
      <c r="D511" s="178">
        <v>3</v>
      </c>
      <c r="E511" s="306">
        <f t="shared" si="17"/>
        <v>129.656666666667</v>
      </c>
      <c r="F511" s="307">
        <v>388.97</v>
      </c>
      <c r="G511" s="308"/>
      <c r="H511" s="307">
        <f t="shared" si="16"/>
        <v>388.97</v>
      </c>
      <c r="I511" s="313"/>
    </row>
    <row r="512" ht="20.1" customHeight="1" spans="1:9">
      <c r="A512" s="589" t="s">
        <v>1409</v>
      </c>
      <c r="B512" s="116" t="s">
        <v>1410</v>
      </c>
      <c r="C512" s="18"/>
      <c r="D512" s="178">
        <v>11</v>
      </c>
      <c r="E512" s="306">
        <f t="shared" si="17"/>
        <v>115.861818181818</v>
      </c>
      <c r="F512" s="307">
        <v>1274.48</v>
      </c>
      <c r="G512" s="308"/>
      <c r="H512" s="307">
        <f t="shared" si="16"/>
        <v>1274.48</v>
      </c>
      <c r="I512" s="313"/>
    </row>
    <row r="513" ht="20.1" customHeight="1" spans="1:9">
      <c r="A513" s="589" t="s">
        <v>1411</v>
      </c>
      <c r="B513" s="116" t="s">
        <v>1412</v>
      </c>
      <c r="C513" s="18"/>
      <c r="D513" s="178">
        <v>34</v>
      </c>
      <c r="E513" s="306">
        <f t="shared" si="17"/>
        <v>115.862058823529</v>
      </c>
      <c r="F513" s="307">
        <v>3939.31</v>
      </c>
      <c r="G513" s="308"/>
      <c r="H513" s="307">
        <f t="shared" si="16"/>
        <v>3939.31</v>
      </c>
      <c r="I513" s="313"/>
    </row>
    <row r="514" ht="20.1" customHeight="1" spans="1:9">
      <c r="A514" s="589" t="s">
        <v>1413</v>
      </c>
      <c r="B514" s="116" t="s">
        <v>1414</v>
      </c>
      <c r="C514" s="18"/>
      <c r="D514" s="178">
        <v>32</v>
      </c>
      <c r="E514" s="306">
        <f t="shared" si="17"/>
        <v>60.6896875</v>
      </c>
      <c r="F514" s="307">
        <v>1942.07</v>
      </c>
      <c r="G514" s="308"/>
      <c r="H514" s="307">
        <f t="shared" si="16"/>
        <v>1942.07</v>
      </c>
      <c r="I514" s="313"/>
    </row>
    <row r="515" ht="20.1" customHeight="1" spans="1:9">
      <c r="A515" s="589" t="s">
        <v>1415</v>
      </c>
      <c r="B515" s="116" t="s">
        <v>1416</v>
      </c>
      <c r="C515" s="18"/>
      <c r="D515" s="178">
        <v>5</v>
      </c>
      <c r="E515" s="306">
        <f t="shared" si="17"/>
        <v>267.586</v>
      </c>
      <c r="F515" s="307">
        <v>1337.93</v>
      </c>
      <c r="G515" s="308"/>
      <c r="H515" s="307">
        <f t="shared" si="16"/>
        <v>1337.93</v>
      </c>
      <c r="I515" s="313"/>
    </row>
    <row r="516" ht="20.1" customHeight="1" spans="1:9">
      <c r="A516" s="589" t="s">
        <v>1417</v>
      </c>
      <c r="B516" s="116" t="s">
        <v>1418</v>
      </c>
      <c r="C516" s="18"/>
      <c r="D516" s="178">
        <v>7</v>
      </c>
      <c r="E516" s="306">
        <f t="shared" si="17"/>
        <v>198.62</v>
      </c>
      <c r="F516" s="307">
        <v>1390.34</v>
      </c>
      <c r="G516" s="308"/>
      <c r="H516" s="307">
        <f t="shared" si="16"/>
        <v>1390.34</v>
      </c>
      <c r="I516" s="313"/>
    </row>
    <row r="517" ht="20.1" customHeight="1" spans="1:9">
      <c r="A517" s="589" t="s">
        <v>1419</v>
      </c>
      <c r="B517" s="116" t="s">
        <v>1420</v>
      </c>
      <c r="C517" s="18"/>
      <c r="D517" s="178">
        <v>24</v>
      </c>
      <c r="E517" s="306">
        <f t="shared" si="17"/>
        <v>136.551666666667</v>
      </c>
      <c r="F517" s="307">
        <v>3277.24</v>
      </c>
      <c r="G517" s="308"/>
      <c r="H517" s="307">
        <f t="shared" si="16"/>
        <v>3277.24</v>
      </c>
      <c r="I517" s="313"/>
    </row>
    <row r="518" ht="20.1" customHeight="1" spans="1:9">
      <c r="A518" s="589" t="s">
        <v>1421</v>
      </c>
      <c r="B518" s="116" t="s">
        <v>1422</v>
      </c>
      <c r="C518" s="18"/>
      <c r="D518" s="178">
        <v>43</v>
      </c>
      <c r="E518" s="306">
        <f t="shared" si="17"/>
        <v>184.827674418605</v>
      </c>
      <c r="F518" s="307">
        <v>7947.59</v>
      </c>
      <c r="G518" s="308"/>
      <c r="H518" s="307">
        <f t="shared" si="16"/>
        <v>7947.59</v>
      </c>
      <c r="I518" s="313"/>
    </row>
    <row r="519" ht="20.1" customHeight="1" spans="1:9">
      <c r="A519" s="589" t="s">
        <v>1423</v>
      </c>
      <c r="B519" s="116" t="s">
        <v>1424</v>
      </c>
      <c r="C519" s="18"/>
      <c r="D519" s="178">
        <v>9</v>
      </c>
      <c r="E519" s="306">
        <f t="shared" si="17"/>
        <v>46.8966666666667</v>
      </c>
      <c r="F519" s="307">
        <v>422.07</v>
      </c>
      <c r="G519" s="308"/>
      <c r="H519" s="307">
        <f t="shared" si="16"/>
        <v>422.07</v>
      </c>
      <c r="I519" s="313"/>
    </row>
    <row r="520" ht="20.1" customHeight="1" spans="1:9">
      <c r="A520" s="589" t="s">
        <v>1425</v>
      </c>
      <c r="B520" s="116" t="s">
        <v>1426</v>
      </c>
      <c r="C520" s="18"/>
      <c r="D520" s="178">
        <v>3</v>
      </c>
      <c r="E520" s="306">
        <f t="shared" si="17"/>
        <v>136.553333333333</v>
      </c>
      <c r="F520" s="307">
        <v>409.66</v>
      </c>
      <c r="G520" s="308"/>
      <c r="H520" s="307">
        <f t="shared" si="16"/>
        <v>409.66</v>
      </c>
      <c r="I520" s="313"/>
    </row>
    <row r="521" ht="20.1" customHeight="1" spans="1:9">
      <c r="A521" s="589" t="s">
        <v>1427</v>
      </c>
      <c r="B521" s="116" t="s">
        <v>1428</v>
      </c>
      <c r="C521" s="18"/>
      <c r="D521" s="178">
        <v>1</v>
      </c>
      <c r="E521" s="306">
        <f t="shared" si="17"/>
        <v>115.86</v>
      </c>
      <c r="F521" s="307">
        <v>115.86</v>
      </c>
      <c r="G521" s="308"/>
      <c r="H521" s="307">
        <f t="shared" si="16"/>
        <v>115.86</v>
      </c>
      <c r="I521" s="313"/>
    </row>
    <row r="522" ht="20.1" customHeight="1" spans="1:9">
      <c r="A522" s="589" t="s">
        <v>1429</v>
      </c>
      <c r="B522" s="116" t="s">
        <v>1430</v>
      </c>
      <c r="C522" s="18"/>
      <c r="D522" s="178">
        <v>6</v>
      </c>
      <c r="E522" s="306">
        <f t="shared" si="17"/>
        <v>226.206666666667</v>
      </c>
      <c r="F522" s="307">
        <v>1357.24</v>
      </c>
      <c r="G522" s="308"/>
      <c r="H522" s="307">
        <f t="shared" si="16"/>
        <v>1357.24</v>
      </c>
      <c r="I522" s="313"/>
    </row>
    <row r="523" ht="20.1" customHeight="1" spans="1:9">
      <c r="A523" s="589" t="s">
        <v>1431</v>
      </c>
      <c r="B523" s="116" t="s">
        <v>1432</v>
      </c>
      <c r="C523" s="18"/>
      <c r="D523" s="178">
        <v>26</v>
      </c>
      <c r="E523" s="306">
        <f t="shared" si="17"/>
        <v>171.034615384615</v>
      </c>
      <c r="F523" s="307">
        <v>4446.9</v>
      </c>
      <c r="G523" s="308"/>
      <c r="H523" s="307">
        <f t="shared" si="16"/>
        <v>4446.9</v>
      </c>
      <c r="I523" s="313"/>
    </row>
    <row r="524" ht="20.1" customHeight="1" spans="1:9">
      <c r="A524" s="589" t="s">
        <v>1433</v>
      </c>
      <c r="B524" s="116" t="s">
        <v>1434</v>
      </c>
      <c r="C524" s="18"/>
      <c r="D524" s="178">
        <v>9</v>
      </c>
      <c r="E524" s="306">
        <f t="shared" si="17"/>
        <v>129.655555555556</v>
      </c>
      <c r="F524" s="307">
        <v>1166.9</v>
      </c>
      <c r="G524" s="308"/>
      <c r="H524" s="307">
        <f t="shared" si="16"/>
        <v>1166.9</v>
      </c>
      <c r="I524" s="313"/>
    </row>
    <row r="525" ht="20.1" customHeight="1" spans="1:9">
      <c r="A525" s="589" t="s">
        <v>1435</v>
      </c>
      <c r="B525" s="116" t="s">
        <v>1436</v>
      </c>
      <c r="C525" s="18"/>
      <c r="D525" s="178">
        <v>18</v>
      </c>
      <c r="E525" s="306">
        <f t="shared" si="17"/>
        <v>115.862222222222</v>
      </c>
      <c r="F525" s="307">
        <v>2085.52</v>
      </c>
      <c r="G525" s="308"/>
      <c r="H525" s="307">
        <f t="shared" si="16"/>
        <v>2085.52</v>
      </c>
      <c r="I525" s="313"/>
    </row>
    <row r="526" ht="20.1" customHeight="1" spans="1:9">
      <c r="A526" s="589" t="s">
        <v>1437</v>
      </c>
      <c r="B526" s="116" t="s">
        <v>1438</v>
      </c>
      <c r="C526" s="18"/>
      <c r="D526" s="178">
        <v>27</v>
      </c>
      <c r="E526" s="306">
        <f t="shared" si="17"/>
        <v>136.551851851852</v>
      </c>
      <c r="F526" s="307">
        <v>3686.9</v>
      </c>
      <c r="G526" s="308"/>
      <c r="H526" s="307">
        <f t="shared" si="16"/>
        <v>3686.9</v>
      </c>
      <c r="I526" s="313"/>
    </row>
    <row r="527" ht="20.1" customHeight="1" spans="1:9">
      <c r="A527" s="589" t="s">
        <v>1439</v>
      </c>
      <c r="B527" s="116" t="s">
        <v>1440</v>
      </c>
      <c r="C527" s="18"/>
      <c r="D527" s="178">
        <v>25</v>
      </c>
      <c r="E527" s="306">
        <f t="shared" si="17"/>
        <v>205.5172</v>
      </c>
      <c r="F527" s="307">
        <v>5137.93</v>
      </c>
      <c r="G527" s="308"/>
      <c r="H527" s="307">
        <f t="shared" si="16"/>
        <v>5137.93</v>
      </c>
      <c r="I527" s="313"/>
    </row>
    <row r="528" ht="20.1" customHeight="1" spans="1:9">
      <c r="A528" s="589" t="s">
        <v>1441</v>
      </c>
      <c r="B528" s="116" t="s">
        <v>1442</v>
      </c>
      <c r="C528" s="18"/>
      <c r="D528" s="178">
        <v>2</v>
      </c>
      <c r="E528" s="306">
        <f t="shared" si="17"/>
        <v>88.275</v>
      </c>
      <c r="F528" s="307">
        <v>176.55</v>
      </c>
      <c r="G528" s="308"/>
      <c r="H528" s="307">
        <f t="shared" si="16"/>
        <v>176.55</v>
      </c>
      <c r="I528" s="313"/>
    </row>
    <row r="529" ht="20.1" customHeight="1" spans="1:9">
      <c r="A529" s="589" t="s">
        <v>1443</v>
      </c>
      <c r="B529" s="116" t="s">
        <v>1444</v>
      </c>
      <c r="C529" s="18"/>
      <c r="D529" s="178">
        <v>3</v>
      </c>
      <c r="E529" s="306">
        <f t="shared" si="17"/>
        <v>164.136666666667</v>
      </c>
      <c r="F529" s="307">
        <v>492.41</v>
      </c>
      <c r="G529" s="308"/>
      <c r="H529" s="307">
        <f t="shared" si="16"/>
        <v>492.41</v>
      </c>
      <c r="I529" s="313"/>
    </row>
    <row r="530" ht="20.1" customHeight="1" spans="1:9">
      <c r="A530" s="589" t="s">
        <v>1445</v>
      </c>
      <c r="B530" s="116" t="s">
        <v>836</v>
      </c>
      <c r="C530" s="18"/>
      <c r="D530" s="178">
        <v>3</v>
      </c>
      <c r="E530" s="306">
        <f t="shared" si="17"/>
        <v>137.756666666667</v>
      </c>
      <c r="F530" s="307">
        <v>413.27</v>
      </c>
      <c r="G530" s="308"/>
      <c r="H530" s="307">
        <f t="shared" si="16"/>
        <v>413.27</v>
      </c>
      <c r="I530" s="313"/>
    </row>
    <row r="531" ht="20.1" customHeight="1" spans="1:9">
      <c r="A531" s="589" t="s">
        <v>1446</v>
      </c>
      <c r="B531" s="116" t="s">
        <v>1447</v>
      </c>
      <c r="C531" s="18"/>
      <c r="D531" s="178">
        <v>1</v>
      </c>
      <c r="E531" s="306">
        <f t="shared" si="17"/>
        <v>23.86</v>
      </c>
      <c r="F531" s="307">
        <v>23.86</v>
      </c>
      <c r="G531" s="308"/>
      <c r="H531" s="307">
        <f t="shared" si="16"/>
        <v>23.86</v>
      </c>
      <c r="I531" s="313"/>
    </row>
    <row r="532" ht="20.1" customHeight="1" spans="1:9">
      <c r="A532" s="589" t="s">
        <v>1448</v>
      </c>
      <c r="B532" s="116" t="s">
        <v>1449</v>
      </c>
      <c r="C532" s="18"/>
      <c r="D532" s="178">
        <v>9</v>
      </c>
      <c r="E532" s="306">
        <f t="shared" si="17"/>
        <v>27.6211111111111</v>
      </c>
      <c r="F532" s="307">
        <v>248.59</v>
      </c>
      <c r="G532" s="308"/>
      <c r="H532" s="307">
        <f t="shared" si="16"/>
        <v>248.59</v>
      </c>
      <c r="I532" s="313"/>
    </row>
    <row r="533" ht="20.1" customHeight="1" spans="1:9">
      <c r="A533" s="589" t="s">
        <v>1450</v>
      </c>
      <c r="B533" s="116" t="s">
        <v>1451</v>
      </c>
      <c r="C533" s="18"/>
      <c r="D533" s="178">
        <v>1</v>
      </c>
      <c r="E533" s="306">
        <f t="shared" si="17"/>
        <v>27.62</v>
      </c>
      <c r="F533" s="307">
        <v>27.62</v>
      </c>
      <c r="G533" s="308"/>
      <c r="H533" s="307">
        <f t="shared" ref="H533:H596" si="18">F533+G533</f>
        <v>27.62</v>
      </c>
      <c r="I533" s="313"/>
    </row>
    <row r="534" ht="20.1" customHeight="1" spans="1:9">
      <c r="A534" s="589" t="s">
        <v>1452</v>
      </c>
      <c r="B534" s="116" t="s">
        <v>937</v>
      </c>
      <c r="C534" s="18"/>
      <c r="D534" s="178">
        <v>3</v>
      </c>
      <c r="E534" s="306">
        <f t="shared" ref="E534:E571" si="19">F534/D534</f>
        <v>51.4366666666667</v>
      </c>
      <c r="F534" s="307">
        <v>154.31</v>
      </c>
      <c r="G534" s="308"/>
      <c r="H534" s="307">
        <f t="shared" si="18"/>
        <v>154.31</v>
      </c>
      <c r="I534" s="313"/>
    </row>
    <row r="535" ht="20.1" customHeight="1" spans="1:9">
      <c r="A535" s="589" t="s">
        <v>1453</v>
      </c>
      <c r="B535" s="116" t="s">
        <v>957</v>
      </c>
      <c r="C535" s="18"/>
      <c r="D535" s="178">
        <v>5</v>
      </c>
      <c r="E535" s="306">
        <f t="shared" si="19"/>
        <v>29.474</v>
      </c>
      <c r="F535" s="307">
        <v>147.37</v>
      </c>
      <c r="G535" s="308"/>
      <c r="H535" s="307">
        <f t="shared" si="18"/>
        <v>147.37</v>
      </c>
      <c r="I535" s="313"/>
    </row>
    <row r="536" ht="20.1" customHeight="1" spans="1:9">
      <c r="A536" s="589" t="s">
        <v>1454</v>
      </c>
      <c r="B536" s="116" t="s">
        <v>1455</v>
      </c>
      <c r="C536" s="18"/>
      <c r="D536" s="178">
        <v>2</v>
      </c>
      <c r="E536" s="306">
        <f t="shared" si="19"/>
        <v>412.62</v>
      </c>
      <c r="F536" s="307">
        <v>825.24</v>
      </c>
      <c r="G536" s="308"/>
      <c r="H536" s="307">
        <f t="shared" si="18"/>
        <v>825.24</v>
      </c>
      <c r="I536" s="313"/>
    </row>
    <row r="537" ht="20.1" customHeight="1" spans="1:9">
      <c r="A537" s="589" t="s">
        <v>1456</v>
      </c>
      <c r="B537" s="116" t="s">
        <v>1457</v>
      </c>
      <c r="C537" s="18"/>
      <c r="D537" s="178">
        <v>2</v>
      </c>
      <c r="E537" s="306">
        <f t="shared" si="19"/>
        <v>2640.775</v>
      </c>
      <c r="F537" s="307">
        <v>5281.55</v>
      </c>
      <c r="G537" s="308"/>
      <c r="H537" s="307">
        <f t="shared" si="18"/>
        <v>5281.55</v>
      </c>
      <c r="I537" s="313"/>
    </row>
    <row r="538" ht="20.1" customHeight="1" spans="1:9">
      <c r="A538" s="589" t="s">
        <v>1458</v>
      </c>
      <c r="B538" s="116" t="s">
        <v>1041</v>
      </c>
      <c r="C538" s="18"/>
      <c r="D538" s="178">
        <v>2</v>
      </c>
      <c r="E538" s="306">
        <f t="shared" si="19"/>
        <v>37.065</v>
      </c>
      <c r="F538" s="307">
        <v>74.13</v>
      </c>
      <c r="G538" s="308"/>
      <c r="H538" s="307">
        <f t="shared" si="18"/>
        <v>74.13</v>
      </c>
      <c r="I538" s="313"/>
    </row>
    <row r="539" ht="20.1" customHeight="1" spans="1:9">
      <c r="A539" s="589" t="s">
        <v>1459</v>
      </c>
      <c r="B539" s="116" t="s">
        <v>1058</v>
      </c>
      <c r="C539" s="18"/>
      <c r="D539" s="178">
        <v>183</v>
      </c>
      <c r="E539" s="306">
        <f t="shared" si="19"/>
        <v>2.8016393442623</v>
      </c>
      <c r="F539" s="307">
        <v>512.7</v>
      </c>
      <c r="G539" s="308"/>
      <c r="H539" s="307">
        <f t="shared" si="18"/>
        <v>512.7</v>
      </c>
      <c r="I539" s="313"/>
    </row>
    <row r="540" ht="20.1" customHeight="1" spans="1:9">
      <c r="A540" s="589" t="s">
        <v>1460</v>
      </c>
      <c r="B540" s="116" t="s">
        <v>1461</v>
      </c>
      <c r="C540" s="18"/>
      <c r="D540" s="178">
        <v>23</v>
      </c>
      <c r="E540" s="306">
        <f t="shared" si="19"/>
        <v>47.01</v>
      </c>
      <c r="F540" s="307">
        <v>1081.23</v>
      </c>
      <c r="G540" s="308"/>
      <c r="H540" s="307">
        <f t="shared" si="18"/>
        <v>1081.23</v>
      </c>
      <c r="I540" s="313"/>
    </row>
    <row r="541" ht="20.1" customHeight="1" spans="1:9">
      <c r="A541" s="589" t="s">
        <v>1462</v>
      </c>
      <c r="B541" s="116" t="s">
        <v>1083</v>
      </c>
      <c r="C541" s="18"/>
      <c r="D541" s="178">
        <v>7</v>
      </c>
      <c r="E541" s="306">
        <f t="shared" si="19"/>
        <v>231.034285714286</v>
      </c>
      <c r="F541" s="307">
        <v>1617.24</v>
      </c>
      <c r="G541" s="308"/>
      <c r="H541" s="307">
        <f t="shared" si="18"/>
        <v>1617.24</v>
      </c>
      <c r="I541" s="313"/>
    </row>
    <row r="542" ht="20.1" customHeight="1" spans="1:9">
      <c r="A542" s="589" t="s">
        <v>1463</v>
      </c>
      <c r="B542" s="116" t="s">
        <v>1088</v>
      </c>
      <c r="C542" s="18"/>
      <c r="D542" s="178">
        <v>64</v>
      </c>
      <c r="E542" s="306">
        <f t="shared" si="19"/>
        <v>191.45296875</v>
      </c>
      <c r="F542" s="307">
        <v>12252.99</v>
      </c>
      <c r="G542" s="308"/>
      <c r="H542" s="307">
        <f t="shared" si="18"/>
        <v>12252.99</v>
      </c>
      <c r="I542" s="313"/>
    </row>
    <row r="543" ht="20.1" customHeight="1" spans="1:9">
      <c r="A543" s="589" t="s">
        <v>1464</v>
      </c>
      <c r="B543" s="116" t="s">
        <v>1465</v>
      </c>
      <c r="C543" s="18"/>
      <c r="D543" s="178">
        <v>9</v>
      </c>
      <c r="E543" s="306">
        <f t="shared" si="19"/>
        <v>34.1877777777778</v>
      </c>
      <c r="F543" s="307">
        <v>307.69</v>
      </c>
      <c r="G543" s="308"/>
      <c r="H543" s="307">
        <f t="shared" si="18"/>
        <v>307.69</v>
      </c>
      <c r="I543" s="313"/>
    </row>
    <row r="544" ht="20.1" customHeight="1" spans="1:9">
      <c r="A544" s="589" t="s">
        <v>1466</v>
      </c>
      <c r="B544" s="116" t="s">
        <v>1467</v>
      </c>
      <c r="C544" s="18"/>
      <c r="D544" s="178">
        <v>3</v>
      </c>
      <c r="E544" s="306">
        <f t="shared" si="19"/>
        <v>106.896666666667</v>
      </c>
      <c r="F544" s="307">
        <v>320.69</v>
      </c>
      <c r="G544" s="308"/>
      <c r="H544" s="307">
        <f t="shared" si="18"/>
        <v>320.69</v>
      </c>
      <c r="I544" s="313"/>
    </row>
    <row r="545" ht="20.1" customHeight="1" spans="1:9">
      <c r="A545" s="589" t="s">
        <v>1468</v>
      </c>
      <c r="B545" s="116" t="s">
        <v>1113</v>
      </c>
      <c r="C545" s="18"/>
      <c r="D545" s="178">
        <v>4</v>
      </c>
      <c r="E545" s="306">
        <f t="shared" si="19"/>
        <v>121.535</v>
      </c>
      <c r="F545" s="307">
        <v>486.14</v>
      </c>
      <c r="G545" s="308"/>
      <c r="H545" s="307">
        <f t="shared" si="18"/>
        <v>486.14</v>
      </c>
      <c r="I545" s="313"/>
    </row>
    <row r="546" ht="20.1" customHeight="1" spans="1:9">
      <c r="A546" s="589" t="s">
        <v>1469</v>
      </c>
      <c r="B546" s="116" t="s">
        <v>1123</v>
      </c>
      <c r="C546" s="18"/>
      <c r="D546" s="178">
        <v>6</v>
      </c>
      <c r="E546" s="306">
        <f t="shared" si="19"/>
        <v>115.516666666667</v>
      </c>
      <c r="F546" s="307">
        <v>693.1</v>
      </c>
      <c r="G546" s="308"/>
      <c r="H546" s="307">
        <f t="shared" si="18"/>
        <v>693.1</v>
      </c>
      <c r="I546" s="313"/>
    </row>
    <row r="547" ht="20.1" customHeight="1" spans="1:9">
      <c r="A547" s="589" t="s">
        <v>1470</v>
      </c>
      <c r="B547" s="116" t="s">
        <v>1130</v>
      </c>
      <c r="C547" s="18"/>
      <c r="D547" s="178">
        <v>1</v>
      </c>
      <c r="E547" s="306">
        <f t="shared" si="19"/>
        <v>3.38</v>
      </c>
      <c r="F547" s="307">
        <v>3.38</v>
      </c>
      <c r="G547" s="308"/>
      <c r="H547" s="307">
        <f t="shared" si="18"/>
        <v>3.38</v>
      </c>
      <c r="I547" s="313"/>
    </row>
    <row r="548" ht="20.1" customHeight="1" spans="1:9">
      <c r="A548" s="589" t="s">
        <v>1471</v>
      </c>
      <c r="B548" s="116" t="s">
        <v>1472</v>
      </c>
      <c r="C548" s="18"/>
      <c r="D548" s="178">
        <v>5</v>
      </c>
      <c r="E548" s="306">
        <f t="shared" si="19"/>
        <v>124.05</v>
      </c>
      <c r="F548" s="307">
        <v>620.25</v>
      </c>
      <c r="G548" s="308"/>
      <c r="H548" s="307">
        <f t="shared" si="18"/>
        <v>620.25</v>
      </c>
      <c r="I548" s="313"/>
    </row>
    <row r="549" ht="20.1" customHeight="1" spans="1:9">
      <c r="A549" s="589" t="s">
        <v>1473</v>
      </c>
      <c r="B549" s="116" t="s">
        <v>1474</v>
      </c>
      <c r="C549" s="18"/>
      <c r="D549" s="178">
        <v>2</v>
      </c>
      <c r="E549" s="306">
        <f t="shared" si="19"/>
        <v>51.725</v>
      </c>
      <c r="F549" s="307">
        <v>103.45</v>
      </c>
      <c r="G549" s="308"/>
      <c r="H549" s="307">
        <f t="shared" si="18"/>
        <v>103.45</v>
      </c>
      <c r="I549" s="313"/>
    </row>
    <row r="550" ht="20.1" customHeight="1" spans="1:9">
      <c r="A550" s="589" t="s">
        <v>1475</v>
      </c>
      <c r="B550" s="116" t="s">
        <v>1150</v>
      </c>
      <c r="C550" s="18"/>
      <c r="D550" s="178">
        <v>3</v>
      </c>
      <c r="E550" s="306">
        <f t="shared" si="19"/>
        <v>12.4166666666667</v>
      </c>
      <c r="F550" s="307">
        <v>37.25</v>
      </c>
      <c r="G550" s="308"/>
      <c r="H550" s="307">
        <f t="shared" si="18"/>
        <v>37.25</v>
      </c>
      <c r="I550" s="313"/>
    </row>
    <row r="551" ht="20.1" customHeight="1" spans="1:9">
      <c r="A551" s="589" t="s">
        <v>1476</v>
      </c>
      <c r="B551" s="116" t="s">
        <v>1152</v>
      </c>
      <c r="C551" s="18"/>
      <c r="D551" s="178">
        <v>4</v>
      </c>
      <c r="E551" s="306">
        <f t="shared" si="19"/>
        <v>15.4325</v>
      </c>
      <c r="F551" s="307">
        <v>61.73</v>
      </c>
      <c r="G551" s="308"/>
      <c r="H551" s="307">
        <f t="shared" si="18"/>
        <v>61.73</v>
      </c>
      <c r="I551" s="313"/>
    </row>
    <row r="552" ht="20.1" customHeight="1" spans="1:9">
      <c r="A552" s="589" t="s">
        <v>1477</v>
      </c>
      <c r="B552" s="116" t="s">
        <v>1154</v>
      </c>
      <c r="C552" s="18"/>
      <c r="D552" s="178">
        <v>2</v>
      </c>
      <c r="E552" s="306">
        <f t="shared" si="19"/>
        <v>19.83</v>
      </c>
      <c r="F552" s="307">
        <v>39.66</v>
      </c>
      <c r="G552" s="308"/>
      <c r="H552" s="307">
        <f t="shared" si="18"/>
        <v>39.66</v>
      </c>
      <c r="I552" s="313"/>
    </row>
    <row r="553" ht="20.1" customHeight="1" spans="1:9">
      <c r="A553" s="589" t="s">
        <v>1478</v>
      </c>
      <c r="B553" s="116" t="s">
        <v>1158</v>
      </c>
      <c r="C553" s="18"/>
      <c r="D553" s="178">
        <v>4</v>
      </c>
      <c r="E553" s="306">
        <f t="shared" si="19"/>
        <v>17.6025</v>
      </c>
      <c r="F553" s="307">
        <v>70.41</v>
      </c>
      <c r="G553" s="308"/>
      <c r="H553" s="307">
        <f t="shared" si="18"/>
        <v>70.41</v>
      </c>
      <c r="I553" s="313"/>
    </row>
    <row r="554" ht="20.1" customHeight="1" spans="1:9">
      <c r="A554" s="589" t="s">
        <v>1479</v>
      </c>
      <c r="B554" s="116" t="s">
        <v>1480</v>
      </c>
      <c r="C554" s="18"/>
      <c r="D554" s="178">
        <v>3</v>
      </c>
      <c r="E554" s="306">
        <f t="shared" si="19"/>
        <v>141.026666666667</v>
      </c>
      <c r="F554" s="307">
        <v>423.08</v>
      </c>
      <c r="G554" s="308"/>
      <c r="H554" s="307">
        <f t="shared" si="18"/>
        <v>423.08</v>
      </c>
      <c r="I554" s="313"/>
    </row>
    <row r="555" ht="20.1" customHeight="1" spans="1:9">
      <c r="A555" s="589" t="s">
        <v>1481</v>
      </c>
      <c r="B555" s="116" t="s">
        <v>1482</v>
      </c>
      <c r="C555" s="18"/>
      <c r="D555" s="178">
        <v>2</v>
      </c>
      <c r="E555" s="306">
        <f t="shared" si="19"/>
        <v>82.525</v>
      </c>
      <c r="F555" s="307">
        <v>165.05</v>
      </c>
      <c r="G555" s="308"/>
      <c r="H555" s="307">
        <f t="shared" si="18"/>
        <v>165.05</v>
      </c>
      <c r="I555" s="313"/>
    </row>
    <row r="556" ht="20.1" customHeight="1" spans="1:9">
      <c r="A556" s="589" t="s">
        <v>1483</v>
      </c>
      <c r="B556" s="116" t="s">
        <v>1484</v>
      </c>
      <c r="C556" s="18"/>
      <c r="D556" s="178">
        <v>2</v>
      </c>
      <c r="E556" s="306">
        <f t="shared" si="19"/>
        <v>82.525</v>
      </c>
      <c r="F556" s="307">
        <v>165.05</v>
      </c>
      <c r="G556" s="308"/>
      <c r="H556" s="307">
        <f t="shared" si="18"/>
        <v>165.05</v>
      </c>
      <c r="I556" s="313"/>
    </row>
    <row r="557" ht="20.1" customHeight="1" spans="1:9">
      <c r="A557" s="589" t="s">
        <v>1485</v>
      </c>
      <c r="B557" s="116" t="s">
        <v>1195</v>
      </c>
      <c r="C557" s="18"/>
      <c r="D557" s="178">
        <v>32</v>
      </c>
      <c r="E557" s="306">
        <f t="shared" si="19"/>
        <v>0.6896875</v>
      </c>
      <c r="F557" s="307">
        <v>22.07</v>
      </c>
      <c r="G557" s="308"/>
      <c r="H557" s="307">
        <f t="shared" si="18"/>
        <v>22.07</v>
      </c>
      <c r="I557" s="313"/>
    </row>
    <row r="558" ht="20.1" customHeight="1" spans="1:9">
      <c r="A558" s="589" t="s">
        <v>1486</v>
      </c>
      <c r="B558" s="116" t="s">
        <v>1200</v>
      </c>
      <c r="C558" s="18"/>
      <c r="D558" s="178">
        <v>5</v>
      </c>
      <c r="E558" s="306">
        <f t="shared" si="19"/>
        <v>115.862</v>
      </c>
      <c r="F558" s="307">
        <v>579.31</v>
      </c>
      <c r="G558" s="308"/>
      <c r="H558" s="307">
        <f t="shared" si="18"/>
        <v>579.31</v>
      </c>
      <c r="I558" s="313"/>
    </row>
    <row r="559" ht="20.1" customHeight="1" spans="1:9">
      <c r="A559" s="589" t="s">
        <v>1487</v>
      </c>
      <c r="B559" s="116" t="s">
        <v>1221</v>
      </c>
      <c r="C559" s="18"/>
      <c r="D559" s="178">
        <v>10</v>
      </c>
      <c r="E559" s="306">
        <f t="shared" si="19"/>
        <v>103.442</v>
      </c>
      <c r="F559" s="307">
        <v>1034.42</v>
      </c>
      <c r="G559" s="308"/>
      <c r="H559" s="307">
        <f t="shared" si="18"/>
        <v>1034.42</v>
      </c>
      <c r="I559" s="313"/>
    </row>
    <row r="560" ht="20.1" customHeight="1" spans="1:9">
      <c r="A560" s="589" t="s">
        <v>1488</v>
      </c>
      <c r="B560" s="116" t="s">
        <v>1489</v>
      </c>
      <c r="C560" s="18"/>
      <c r="D560" s="178">
        <v>1</v>
      </c>
      <c r="E560" s="306">
        <f t="shared" si="19"/>
        <v>3.67</v>
      </c>
      <c r="F560" s="307">
        <v>3.67</v>
      </c>
      <c r="G560" s="308"/>
      <c r="H560" s="307">
        <f t="shared" si="18"/>
        <v>3.67</v>
      </c>
      <c r="I560" s="313"/>
    </row>
    <row r="561" ht="20.1" customHeight="1" spans="1:9">
      <c r="A561" s="589" t="s">
        <v>1490</v>
      </c>
      <c r="B561" s="116" t="s">
        <v>1491</v>
      </c>
      <c r="C561" s="18"/>
      <c r="D561" s="178">
        <v>5</v>
      </c>
      <c r="E561" s="306">
        <f t="shared" si="19"/>
        <v>3.69</v>
      </c>
      <c r="F561" s="307">
        <v>18.45</v>
      </c>
      <c r="G561" s="308"/>
      <c r="H561" s="307">
        <f t="shared" si="18"/>
        <v>18.45</v>
      </c>
      <c r="I561" s="313"/>
    </row>
    <row r="562" ht="20.1" customHeight="1" spans="1:9">
      <c r="A562" s="589" t="s">
        <v>1492</v>
      </c>
      <c r="B562" s="116" t="s">
        <v>1493</v>
      </c>
      <c r="C562" s="18"/>
      <c r="D562" s="178">
        <v>3</v>
      </c>
      <c r="E562" s="306">
        <f t="shared" si="19"/>
        <v>1.4</v>
      </c>
      <c r="F562" s="307">
        <v>4.2</v>
      </c>
      <c r="G562" s="308"/>
      <c r="H562" s="307">
        <f t="shared" si="18"/>
        <v>4.2</v>
      </c>
      <c r="I562" s="313"/>
    </row>
    <row r="563" ht="20.1" customHeight="1" spans="1:9">
      <c r="A563" s="589" t="s">
        <v>1494</v>
      </c>
      <c r="B563" s="116" t="s">
        <v>1495</v>
      </c>
      <c r="C563" s="18"/>
      <c r="D563" s="178">
        <v>10</v>
      </c>
      <c r="E563" s="306">
        <f t="shared" si="19"/>
        <v>1.5</v>
      </c>
      <c r="F563" s="307">
        <v>15</v>
      </c>
      <c r="G563" s="308"/>
      <c r="H563" s="307">
        <f t="shared" si="18"/>
        <v>15</v>
      </c>
      <c r="I563" s="313"/>
    </row>
    <row r="564" ht="20.1" customHeight="1" spans="1:9">
      <c r="A564" s="589" t="s">
        <v>1496</v>
      </c>
      <c r="B564" s="116" t="s">
        <v>1254</v>
      </c>
      <c r="C564" s="18"/>
      <c r="D564" s="178">
        <v>5</v>
      </c>
      <c r="E564" s="306">
        <f t="shared" si="19"/>
        <v>5.8</v>
      </c>
      <c r="F564" s="307">
        <v>29</v>
      </c>
      <c r="G564" s="308"/>
      <c r="H564" s="307">
        <f t="shared" si="18"/>
        <v>29</v>
      </c>
      <c r="I564" s="313"/>
    </row>
    <row r="565" ht="20.1" customHeight="1" spans="1:9">
      <c r="A565" s="589" t="s">
        <v>1497</v>
      </c>
      <c r="B565" s="116" t="s">
        <v>1498</v>
      </c>
      <c r="C565" s="18"/>
      <c r="D565" s="178">
        <v>9</v>
      </c>
      <c r="E565" s="306">
        <f t="shared" si="19"/>
        <v>2</v>
      </c>
      <c r="F565" s="307">
        <v>18</v>
      </c>
      <c r="G565" s="308"/>
      <c r="H565" s="307">
        <f t="shared" si="18"/>
        <v>18</v>
      </c>
      <c r="I565" s="313"/>
    </row>
    <row r="566" ht="20.1" customHeight="1" spans="1:10">
      <c r="A566" s="589" t="s">
        <v>1499</v>
      </c>
      <c r="B566" s="116" t="s">
        <v>1256</v>
      </c>
      <c r="C566" s="18"/>
      <c r="D566" s="178">
        <v>2</v>
      </c>
      <c r="E566" s="306">
        <f t="shared" si="19"/>
        <v>3.63</v>
      </c>
      <c r="F566" s="307">
        <v>7.26</v>
      </c>
      <c r="G566" s="308"/>
      <c r="H566" s="307">
        <f t="shared" si="18"/>
        <v>7.26</v>
      </c>
      <c r="I566" s="313"/>
      <c r="J566" s="10">
        <v>1202051.02</v>
      </c>
    </row>
    <row r="567" ht="20.1" customHeight="1" spans="1:10">
      <c r="A567" s="589" t="s">
        <v>1500</v>
      </c>
      <c r="B567" s="116" t="s">
        <v>1312</v>
      </c>
      <c r="C567" s="18"/>
      <c r="D567" s="178">
        <v>16</v>
      </c>
      <c r="E567" s="306">
        <f t="shared" si="19"/>
        <v>1.01375</v>
      </c>
      <c r="F567" s="307">
        <v>16.22</v>
      </c>
      <c r="G567" s="308"/>
      <c r="H567" s="307">
        <f t="shared" si="18"/>
        <v>16.22</v>
      </c>
      <c r="I567" s="313"/>
      <c r="J567" s="10">
        <f>J566-F573</f>
        <v>0</v>
      </c>
    </row>
    <row r="568" ht="20.1" customHeight="1" spans="1:9">
      <c r="A568" s="589" t="s">
        <v>1501</v>
      </c>
      <c r="B568" s="116" t="s">
        <v>1314</v>
      </c>
      <c r="C568" s="18"/>
      <c r="D568" s="178">
        <v>79</v>
      </c>
      <c r="E568" s="306">
        <f t="shared" si="19"/>
        <v>0.981518987341772</v>
      </c>
      <c r="F568" s="307">
        <v>77.54</v>
      </c>
      <c r="G568" s="308"/>
      <c r="H568" s="307">
        <f t="shared" si="18"/>
        <v>77.54</v>
      </c>
      <c r="I568" s="313"/>
    </row>
    <row r="569" ht="20.1" customHeight="1" spans="1:9">
      <c r="A569" s="589" t="s">
        <v>1502</v>
      </c>
      <c r="B569" s="116" t="s">
        <v>1392</v>
      </c>
      <c r="C569" s="18"/>
      <c r="D569" s="178">
        <v>2</v>
      </c>
      <c r="E569" s="306">
        <f t="shared" si="19"/>
        <v>533</v>
      </c>
      <c r="F569" s="307">
        <v>1066</v>
      </c>
      <c r="G569" s="308"/>
      <c r="H569" s="307">
        <f t="shared" si="18"/>
        <v>1066</v>
      </c>
      <c r="I569" s="313"/>
    </row>
    <row r="570" ht="20.1" customHeight="1" spans="1:9">
      <c r="A570" s="589" t="s">
        <v>1503</v>
      </c>
      <c r="B570" s="116" t="s">
        <v>548</v>
      </c>
      <c r="C570" s="18"/>
      <c r="D570" s="178">
        <v>1489</v>
      </c>
      <c r="E570" s="306">
        <f t="shared" si="19"/>
        <v>1.44760241773002</v>
      </c>
      <c r="F570" s="307">
        <v>2155.48</v>
      </c>
      <c r="G570" s="308"/>
      <c r="H570" s="307">
        <f t="shared" si="18"/>
        <v>2155.48</v>
      </c>
      <c r="I570" s="313"/>
    </row>
    <row r="571" ht="20.1" customHeight="1" spans="1:9">
      <c r="A571" s="589" t="s">
        <v>1504</v>
      </c>
      <c r="B571" s="116" t="s">
        <v>550</v>
      </c>
      <c r="C571" s="18"/>
      <c r="D571" s="178">
        <v>1589</v>
      </c>
      <c r="E571" s="306">
        <f t="shared" si="19"/>
        <v>0.414600377595972</v>
      </c>
      <c r="F571" s="307">
        <v>658.8</v>
      </c>
      <c r="G571" s="308"/>
      <c r="H571" s="307">
        <f t="shared" si="18"/>
        <v>658.8</v>
      </c>
      <c r="I571" s="313"/>
    </row>
    <row r="572" s="10" customFormat="1" ht="18" customHeight="1" spans="1:9">
      <c r="A572" s="31"/>
      <c r="B572" s="309"/>
      <c r="C572" s="179"/>
      <c r="D572" s="358"/>
      <c r="E572" s="315"/>
      <c r="F572" s="181"/>
      <c r="G572" s="316"/>
      <c r="H572" s="307"/>
      <c r="I572" s="313"/>
    </row>
    <row r="573" ht="18" customHeight="1" spans="1:9">
      <c r="A573" s="117" t="s">
        <v>474</v>
      </c>
      <c r="B573" s="90"/>
      <c r="C573" s="179"/>
      <c r="D573" s="358"/>
      <c r="E573" s="315"/>
      <c r="F573" s="307">
        <f>SUM(F6:F572)</f>
        <v>1202051.02</v>
      </c>
      <c r="G573" s="316">
        <f>SUM(G6:G572)</f>
        <v>0</v>
      </c>
      <c r="H573" s="307">
        <f>SUM(H6:H572)</f>
        <v>1202051.02</v>
      </c>
      <c r="I573" s="313"/>
    </row>
    <row r="574" ht="18" customHeight="1" spans="1:9">
      <c r="A574" s="117" t="s">
        <v>475</v>
      </c>
      <c r="B574" s="90"/>
      <c r="C574" s="31" t="s">
        <v>508</v>
      </c>
      <c r="D574" s="358"/>
      <c r="E574" s="177" t="s">
        <v>508</v>
      </c>
      <c r="F574" s="307">
        <f t="shared" ref="F574:H574" si="20">F573</f>
        <v>1202051.02</v>
      </c>
      <c r="G574" s="316">
        <f t="shared" si="20"/>
        <v>0</v>
      </c>
      <c r="H574" s="307">
        <f t="shared" si="20"/>
        <v>1202051.02</v>
      </c>
      <c r="I574" s="313"/>
    </row>
    <row r="575" ht="16.5" customHeight="1" spans="2:8">
      <c r="B575" s="290"/>
      <c r="C575" s="13"/>
      <c r="D575" s="359"/>
      <c r="E575" s="183"/>
      <c r="H575" s="317"/>
    </row>
    <row r="576" ht="15.95" customHeight="1" spans="2:9">
      <c r="B576" s="318"/>
      <c r="C576" s="13"/>
      <c r="D576" s="359"/>
      <c r="E576" s="183"/>
      <c r="H576" s="317"/>
      <c r="I576" s="13"/>
    </row>
    <row r="577" ht="15.95" customHeight="1" spans="2:8">
      <c r="B577" s="318"/>
      <c r="C577" s="13"/>
      <c r="D577" s="359"/>
      <c r="E577" s="183"/>
      <c r="G577" s="291">
        <v>271030.96</v>
      </c>
      <c r="H577" s="317"/>
    </row>
    <row r="578" ht="21" customHeight="1" spans="2:8">
      <c r="B578" s="290"/>
      <c r="C578" s="13"/>
      <c r="D578" s="359"/>
      <c r="E578" s="183"/>
      <c r="H578" s="317"/>
    </row>
    <row r="579" ht="21" customHeight="1" spans="2:8">
      <c r="B579" s="290"/>
      <c r="C579" s="13"/>
      <c r="D579" s="359"/>
      <c r="E579" s="183"/>
      <c r="G579" s="291">
        <v>271030.96</v>
      </c>
      <c r="H579" s="317"/>
    </row>
    <row r="580" ht="21" customHeight="1" spans="2:8">
      <c r="B580" s="290"/>
      <c r="C580" s="13"/>
      <c r="D580" s="359"/>
      <c r="E580" s="183"/>
      <c r="H580" s="317"/>
    </row>
    <row r="581" ht="21" customHeight="1" spans="2:8">
      <c r="B581" s="290"/>
      <c r="C581" s="13"/>
      <c r="D581" s="359"/>
      <c r="E581" s="183"/>
      <c r="H581" s="317"/>
    </row>
    <row r="582" ht="21" customHeight="1" spans="2:8">
      <c r="B582" s="290"/>
      <c r="C582" s="13"/>
      <c r="D582" s="359"/>
      <c r="E582" s="183"/>
      <c r="H582" s="317"/>
    </row>
    <row r="583" ht="21" customHeight="1" spans="2:8">
      <c r="B583" s="290"/>
      <c r="C583" s="13"/>
      <c r="D583" s="359"/>
      <c r="E583" s="183"/>
      <c r="H583" s="317"/>
    </row>
    <row r="584" ht="21" customHeight="1" spans="2:8">
      <c r="B584" s="290"/>
      <c r="C584" s="13"/>
      <c r="D584" s="359"/>
      <c r="E584" s="183"/>
      <c r="H584" s="317"/>
    </row>
    <row r="585" ht="21" customHeight="1" spans="2:8">
      <c r="B585" s="290"/>
      <c r="C585" s="13"/>
      <c r="D585" s="359"/>
      <c r="E585" s="183"/>
      <c r="H585" s="317"/>
    </row>
    <row r="586" ht="21" customHeight="1" spans="2:8">
      <c r="B586" s="290"/>
      <c r="C586" s="13"/>
      <c r="D586" s="359"/>
      <c r="E586" s="183"/>
      <c r="H586" s="317"/>
    </row>
    <row r="587" ht="21" customHeight="1" spans="2:8">
      <c r="B587" s="290"/>
      <c r="C587" s="13"/>
      <c r="D587" s="359"/>
      <c r="E587" s="183"/>
      <c r="H587" s="317"/>
    </row>
    <row r="588" ht="21" customHeight="1" spans="2:8">
      <c r="B588" s="290"/>
      <c r="C588" s="13"/>
      <c r="D588" s="359"/>
      <c r="E588" s="183"/>
      <c r="H588" s="317"/>
    </row>
    <row r="589" ht="22.5" customHeight="1"/>
    <row r="590" ht="22.5" customHeight="1"/>
    <row r="591" ht="22.5" customHeight="1"/>
    <row r="592" ht="22.5" customHeight="1"/>
    <row r="593" ht="22.5" customHeight="1"/>
    <row r="594" ht="22.5" customHeight="1"/>
    <row r="595" ht="22.5" customHeight="1"/>
    <row r="596" ht="22.5" customHeight="1"/>
    <row r="597" ht="22.5" customHeight="1"/>
    <row r="598" ht="22.5" customHeight="1"/>
    <row r="599" ht="22.5" customHeight="1"/>
    <row r="600" ht="22.5" customHeight="1"/>
    <row r="601" ht="22.5" customHeight="1"/>
    <row r="602" ht="22.5" customHeight="1"/>
    <row r="603" ht="22.5" customHeight="1"/>
  </sheetData>
  <autoFilter ref="B4:I571">
    <extLst/>
  </autoFilter>
  <mergeCells count="12">
    <mergeCell ref="B1:I1"/>
    <mergeCell ref="A2:I2"/>
    <mergeCell ref="A3:H3"/>
    <mergeCell ref="D4:F4"/>
    <mergeCell ref="A573:B573"/>
    <mergeCell ref="A574:B574"/>
    <mergeCell ref="A4:A5"/>
    <mergeCell ref="B4:B5"/>
    <mergeCell ref="C4:C5"/>
    <mergeCell ref="G4:G5"/>
    <mergeCell ref="H4:H5"/>
    <mergeCell ref="I4:I5"/>
  </mergeCells>
  <printOptions horizontalCentered="1"/>
  <pageMargins left="0.313888888888889" right="0.313888888888889" top="0.511805555555556" bottom="0" header="0.511805555555556" footer="0.479166666666667"/>
  <pageSetup paperSize="9" orientation="landscape" horizontalDpi="600"/>
  <headerFooter alignWithMargins="0">
    <oddHeader>&amp;R
&amp;"仿宋_GB2312,常规"&amp;10表3-11-4</oddHeader>
    <oddFooter>&amp;C&amp;"仿宋_GB2312,常规"&amp;10
第 &amp;P 页，共 &amp;N 页</oddFooter>
  </headerFooter>
  <rowBreaks count="29" manualBreakCount="29">
    <brk id="25" max="8" man="1"/>
    <brk id="44" max="8" man="1"/>
    <brk id="63" max="8" man="1"/>
    <brk id="82" max="8" man="1"/>
    <brk id="101" max="8" man="1"/>
    <brk id="120" max="8" man="1"/>
    <brk id="139" max="8" man="1"/>
    <brk id="158" max="8" man="1"/>
    <brk id="177" max="8" man="1"/>
    <brk id="196" max="8" man="1"/>
    <brk id="215" max="8" man="1"/>
    <brk id="234" max="8" man="1"/>
    <brk id="253" max="8" man="1"/>
    <brk id="272" max="8" man="1"/>
    <brk id="291" max="8" man="1"/>
    <brk id="310" max="8" man="1"/>
    <brk id="329" max="8" man="1"/>
    <brk id="348" max="8" man="1"/>
    <brk id="367" max="8" man="1"/>
    <brk id="386" max="8" man="1"/>
    <brk id="405" max="8" man="1"/>
    <brk id="424" max="8" man="1"/>
    <brk id="443" max="8" man="1"/>
    <brk id="462" max="8" man="1"/>
    <brk id="481" max="8" man="1"/>
    <brk id="500" max="8" man="1"/>
    <brk id="519" max="8" man="1"/>
    <brk id="538" max="8" man="1"/>
    <brk id="557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6"/>
  <sheetViews>
    <sheetView view="pageBreakPreview" zoomScaleNormal="100" zoomScaleSheetLayoutView="100" topLeftCell="A370" workbookViewId="0">
      <selection activeCell="D6" sqref="D6:G6"/>
    </sheetView>
  </sheetViews>
  <sheetFormatPr defaultColWidth="9" defaultRowHeight="12.75"/>
  <cols>
    <col min="1" max="1" width="5.625" style="183" customWidth="1"/>
    <col min="2" max="2" width="22.875" style="183" customWidth="1"/>
    <col min="3" max="3" width="4.75" style="183" customWidth="1"/>
    <col min="4" max="4" width="7.625" style="290" customWidth="1"/>
    <col min="5" max="5" width="11.375" style="13" customWidth="1"/>
    <col min="6" max="6" width="16.125" style="13" customWidth="1"/>
    <col min="7" max="7" width="9.625" style="291" customWidth="1"/>
    <col min="8" max="8" width="18.125" style="13" customWidth="1"/>
    <col min="9" max="9" width="15.625" style="183" customWidth="1"/>
    <col min="10" max="10" width="10.25" style="10" customWidth="1"/>
    <col min="11" max="16384" width="9" style="10"/>
  </cols>
  <sheetData>
    <row r="1" ht="27" customHeight="1" spans="2:10">
      <c r="B1" s="293" t="s">
        <v>1505</v>
      </c>
      <c r="C1" s="293"/>
      <c r="D1" s="293"/>
      <c r="E1" s="293"/>
      <c r="F1" s="293"/>
      <c r="G1" s="294"/>
      <c r="H1" s="293"/>
      <c r="I1" s="293"/>
      <c r="J1" s="310"/>
    </row>
    <row r="2" ht="21" customHeight="1" spans="1:9">
      <c r="A2" s="13" t="str">
        <f>存货清查汇总表!A3</f>
        <v>清查基准日：2018年12月31日</v>
      </c>
      <c r="B2" s="13"/>
      <c r="C2" s="13"/>
      <c r="D2" s="13"/>
      <c r="I2" s="13"/>
    </row>
    <row r="3" ht="20.25" customHeight="1" spans="1:10">
      <c r="A3" s="173" t="str">
        <f>存货—开发产品明细表!A4</f>
        <v>资产占有单位名称：杭州中惠医疗器械有限公司</v>
      </c>
      <c r="B3" s="296"/>
      <c r="C3" s="173"/>
      <c r="D3" s="173"/>
      <c r="E3" s="173"/>
      <c r="F3" s="297"/>
      <c r="G3" s="298"/>
      <c r="H3" s="299"/>
      <c r="I3" s="311" t="s">
        <v>534</v>
      </c>
      <c r="J3" s="312"/>
    </row>
    <row r="4" ht="15" customHeight="1" spans="1:9">
      <c r="A4" s="168" t="s">
        <v>535</v>
      </c>
      <c r="B4" s="31" t="s">
        <v>536</v>
      </c>
      <c r="C4" s="31" t="s">
        <v>537</v>
      </c>
      <c r="D4" s="31" t="s">
        <v>538</v>
      </c>
      <c r="E4" s="31"/>
      <c r="F4" s="31"/>
      <c r="G4" s="301" t="s">
        <v>464</v>
      </c>
      <c r="H4" s="302" t="s">
        <v>539</v>
      </c>
      <c r="I4" s="31" t="s">
        <v>540</v>
      </c>
    </row>
    <row r="5" s="35" customFormat="1" ht="15" customHeight="1" spans="1:9">
      <c r="A5" s="168"/>
      <c r="B5" s="31"/>
      <c r="C5" s="31"/>
      <c r="D5" s="302" t="s">
        <v>541</v>
      </c>
      <c r="E5" s="31" t="s">
        <v>542</v>
      </c>
      <c r="F5" s="31" t="s">
        <v>543</v>
      </c>
      <c r="G5" s="305"/>
      <c r="H5" s="302"/>
      <c r="I5" s="31"/>
    </row>
    <row r="6" ht="18" customHeight="1" spans="1:9">
      <c r="A6" s="588" t="s">
        <v>13</v>
      </c>
      <c r="B6" s="116" t="s">
        <v>1506</v>
      </c>
      <c r="C6" s="31" t="s">
        <v>1507</v>
      </c>
      <c r="D6" s="31"/>
      <c r="E6" s="306"/>
      <c r="F6" s="307"/>
      <c r="G6" s="308"/>
      <c r="H6" s="307">
        <f>F6+G6</f>
        <v>0</v>
      </c>
      <c r="I6" s="313"/>
    </row>
    <row r="7" ht="18" customHeight="1" spans="1:9">
      <c r="A7" s="589" t="s">
        <v>14</v>
      </c>
      <c r="B7" s="309" t="s">
        <v>1508</v>
      </c>
      <c r="C7" s="31" t="s">
        <v>1507</v>
      </c>
      <c r="D7" s="31"/>
      <c r="E7" s="306"/>
      <c r="F7" s="307"/>
      <c r="G7" s="308"/>
      <c r="H7" s="307">
        <f t="shared" ref="H7:H70" si="0">F7+G7</f>
        <v>0</v>
      </c>
      <c r="I7" s="313"/>
    </row>
    <row r="8" ht="18" customHeight="1" spans="1:9">
      <c r="A8" s="589" t="s">
        <v>15</v>
      </c>
      <c r="B8" s="309" t="s">
        <v>1509</v>
      </c>
      <c r="C8" s="31" t="s">
        <v>1507</v>
      </c>
      <c r="D8" s="31"/>
      <c r="E8" s="306"/>
      <c r="F8" s="307"/>
      <c r="G8" s="308"/>
      <c r="H8" s="307">
        <f t="shared" si="0"/>
        <v>0</v>
      </c>
      <c r="I8" s="313"/>
    </row>
    <row r="9" ht="18" customHeight="1" spans="1:9">
      <c r="A9" s="589" t="s">
        <v>37</v>
      </c>
      <c r="B9" s="309" t="s">
        <v>1510</v>
      </c>
      <c r="C9" s="31" t="s">
        <v>1507</v>
      </c>
      <c r="D9" s="31"/>
      <c r="E9" s="306"/>
      <c r="F9" s="307"/>
      <c r="G9" s="308"/>
      <c r="H9" s="307">
        <f t="shared" si="0"/>
        <v>0</v>
      </c>
      <c r="I9" s="313"/>
    </row>
    <row r="10" ht="18" customHeight="1" spans="1:9">
      <c r="A10" s="589" t="s">
        <v>17</v>
      </c>
      <c r="B10" s="309" t="s">
        <v>1511</v>
      </c>
      <c r="C10" s="31" t="s">
        <v>1507</v>
      </c>
      <c r="D10" s="31"/>
      <c r="E10" s="306"/>
      <c r="F10" s="307"/>
      <c r="G10" s="308"/>
      <c r="H10" s="307">
        <f t="shared" si="0"/>
        <v>0</v>
      </c>
      <c r="I10" s="313"/>
    </row>
    <row r="11" ht="18" customHeight="1" spans="1:9">
      <c r="A11" s="589" t="s">
        <v>18</v>
      </c>
      <c r="B11" s="309" t="s">
        <v>1512</v>
      </c>
      <c r="C11" s="31" t="s">
        <v>1507</v>
      </c>
      <c r="D11" s="31"/>
      <c r="E11" s="306"/>
      <c r="F11" s="307"/>
      <c r="G11" s="308"/>
      <c r="H11" s="307">
        <f t="shared" si="0"/>
        <v>0</v>
      </c>
      <c r="I11" s="313"/>
    </row>
    <row r="12" ht="18" customHeight="1" spans="1:9">
      <c r="A12" s="589" t="s">
        <v>47</v>
      </c>
      <c r="B12" s="309" t="s">
        <v>1513</v>
      </c>
      <c r="C12" s="31" t="s">
        <v>1507</v>
      </c>
      <c r="D12" s="31"/>
      <c r="E12" s="306"/>
      <c r="F12" s="307"/>
      <c r="G12" s="308"/>
      <c r="H12" s="307">
        <f t="shared" si="0"/>
        <v>0</v>
      </c>
      <c r="I12" s="313"/>
    </row>
    <row r="13" ht="18" customHeight="1" spans="1:9">
      <c r="A13" s="589" t="s">
        <v>20</v>
      </c>
      <c r="B13" s="309" t="s">
        <v>1514</v>
      </c>
      <c r="C13" s="31" t="s">
        <v>1507</v>
      </c>
      <c r="D13" s="31"/>
      <c r="E13" s="306"/>
      <c r="F13" s="307"/>
      <c r="G13" s="308"/>
      <c r="H13" s="307">
        <f t="shared" si="0"/>
        <v>0</v>
      </c>
      <c r="I13" s="313"/>
    </row>
    <row r="14" ht="18" customHeight="1" spans="1:9">
      <c r="A14" s="589" t="s">
        <v>21</v>
      </c>
      <c r="B14" s="309" t="s">
        <v>1515</v>
      </c>
      <c r="C14" s="31" t="s">
        <v>1507</v>
      </c>
      <c r="D14" s="31"/>
      <c r="E14" s="306"/>
      <c r="F14" s="307"/>
      <c r="G14" s="308"/>
      <c r="H14" s="307">
        <f t="shared" si="0"/>
        <v>0</v>
      </c>
      <c r="I14" s="313"/>
    </row>
    <row r="15" ht="18" customHeight="1" spans="1:9">
      <c r="A15" s="589" t="s">
        <v>22</v>
      </c>
      <c r="B15" s="309" t="s">
        <v>1516</v>
      </c>
      <c r="C15" s="31" t="s">
        <v>1507</v>
      </c>
      <c r="D15" s="31"/>
      <c r="E15" s="306"/>
      <c r="F15" s="307"/>
      <c r="G15" s="308"/>
      <c r="H15" s="307">
        <f t="shared" si="0"/>
        <v>0</v>
      </c>
      <c r="I15" s="313"/>
    </row>
    <row r="16" ht="18" customHeight="1" spans="1:9">
      <c r="A16" s="589" t="s">
        <v>60</v>
      </c>
      <c r="B16" s="309" t="s">
        <v>1517</v>
      </c>
      <c r="C16" s="31" t="s">
        <v>1507</v>
      </c>
      <c r="D16" s="31"/>
      <c r="E16" s="306"/>
      <c r="F16" s="307"/>
      <c r="G16" s="308"/>
      <c r="H16" s="307">
        <f t="shared" si="0"/>
        <v>0</v>
      </c>
      <c r="I16" s="313"/>
    </row>
    <row r="17" ht="20.1" customHeight="1" spans="1:9">
      <c r="A17" s="589" t="s">
        <v>24</v>
      </c>
      <c r="B17" s="309" t="s">
        <v>1518</v>
      </c>
      <c r="C17" s="31" t="s">
        <v>1507</v>
      </c>
      <c r="D17" s="31"/>
      <c r="E17" s="306"/>
      <c r="F17" s="307"/>
      <c r="G17" s="308"/>
      <c r="H17" s="307">
        <f t="shared" si="0"/>
        <v>0</v>
      </c>
      <c r="I17" s="313"/>
    </row>
    <row r="18" ht="20.1" customHeight="1" spans="1:9">
      <c r="A18" s="589" t="s">
        <v>25</v>
      </c>
      <c r="B18" s="309" t="s">
        <v>1519</v>
      </c>
      <c r="C18" s="31" t="s">
        <v>1507</v>
      </c>
      <c r="D18" s="31"/>
      <c r="E18" s="306"/>
      <c r="F18" s="307"/>
      <c r="G18" s="308"/>
      <c r="H18" s="307">
        <f t="shared" si="0"/>
        <v>0</v>
      </c>
      <c r="I18" s="313"/>
    </row>
    <row r="19" ht="20.1" customHeight="1" spans="1:9">
      <c r="A19" s="589" t="s">
        <v>70</v>
      </c>
      <c r="B19" s="309" t="s">
        <v>1520</v>
      </c>
      <c r="C19" s="31" t="s">
        <v>1507</v>
      </c>
      <c r="D19" s="31"/>
      <c r="E19" s="306"/>
      <c r="F19" s="307"/>
      <c r="G19" s="308"/>
      <c r="H19" s="307">
        <f t="shared" si="0"/>
        <v>0</v>
      </c>
      <c r="I19" s="313"/>
    </row>
    <row r="20" ht="20.1" customHeight="1" spans="1:9">
      <c r="A20" s="589" t="s">
        <v>73</v>
      </c>
      <c r="B20" s="309" t="s">
        <v>1521</v>
      </c>
      <c r="C20" s="31" t="s">
        <v>1507</v>
      </c>
      <c r="D20" s="31"/>
      <c r="E20" s="306"/>
      <c r="F20" s="307"/>
      <c r="G20" s="308"/>
      <c r="H20" s="307">
        <f t="shared" si="0"/>
        <v>0</v>
      </c>
      <c r="I20" s="313"/>
    </row>
    <row r="21" ht="20.1" customHeight="1" spans="1:9">
      <c r="A21" s="589" t="s">
        <v>77</v>
      </c>
      <c r="B21" s="309" t="s">
        <v>1522</v>
      </c>
      <c r="C21" s="31" t="s">
        <v>1507</v>
      </c>
      <c r="D21" s="31"/>
      <c r="E21" s="306"/>
      <c r="F21" s="307"/>
      <c r="G21" s="308"/>
      <c r="H21" s="307">
        <f t="shared" si="0"/>
        <v>0</v>
      </c>
      <c r="I21" s="313"/>
    </row>
    <row r="22" ht="20.1" customHeight="1" spans="1:9">
      <c r="A22" s="589" t="s">
        <v>81</v>
      </c>
      <c r="B22" s="309" t="s">
        <v>1523</v>
      </c>
      <c r="C22" s="31" t="s">
        <v>1507</v>
      </c>
      <c r="D22" s="31"/>
      <c r="E22" s="306"/>
      <c r="F22" s="307"/>
      <c r="G22" s="308"/>
      <c r="H22" s="307">
        <f t="shared" si="0"/>
        <v>0</v>
      </c>
      <c r="I22" s="313"/>
    </row>
    <row r="23" ht="20.1" customHeight="1" spans="1:9">
      <c r="A23" s="589" t="s">
        <v>85</v>
      </c>
      <c r="B23" s="309" t="s">
        <v>1515</v>
      </c>
      <c r="C23" s="31" t="s">
        <v>1507</v>
      </c>
      <c r="D23" s="31"/>
      <c r="E23" s="306"/>
      <c r="F23" s="307"/>
      <c r="G23" s="308"/>
      <c r="H23" s="307">
        <f t="shared" si="0"/>
        <v>0</v>
      </c>
      <c r="I23" s="313"/>
    </row>
    <row r="24" ht="20.1" customHeight="1" spans="1:9">
      <c r="A24" s="589" t="s">
        <v>89</v>
      </c>
      <c r="B24" s="309" t="s">
        <v>1524</v>
      </c>
      <c r="C24" s="31" t="s">
        <v>1507</v>
      </c>
      <c r="D24" s="31"/>
      <c r="E24" s="306"/>
      <c r="F24" s="307"/>
      <c r="G24" s="308"/>
      <c r="H24" s="307">
        <f t="shared" si="0"/>
        <v>0</v>
      </c>
      <c r="I24" s="313"/>
    </row>
    <row r="25" ht="20.1" customHeight="1" spans="1:9">
      <c r="A25" s="589" t="s">
        <v>93</v>
      </c>
      <c r="B25" s="309" t="s">
        <v>1525</v>
      </c>
      <c r="C25" s="31" t="s">
        <v>1507</v>
      </c>
      <c r="D25" s="31"/>
      <c r="E25" s="306"/>
      <c r="F25" s="307"/>
      <c r="G25" s="308"/>
      <c r="H25" s="307">
        <f t="shared" si="0"/>
        <v>0</v>
      </c>
      <c r="I25" s="313"/>
    </row>
    <row r="26" ht="20.1" customHeight="1" spans="1:9">
      <c r="A26" s="589" t="s">
        <v>97</v>
      </c>
      <c r="B26" s="309" t="s">
        <v>1526</v>
      </c>
      <c r="C26" s="31" t="s">
        <v>1507</v>
      </c>
      <c r="D26" s="31"/>
      <c r="E26" s="306"/>
      <c r="F26" s="307"/>
      <c r="G26" s="308"/>
      <c r="H26" s="307">
        <f t="shared" si="0"/>
        <v>0</v>
      </c>
      <c r="I26" s="313"/>
    </row>
    <row r="27" ht="20.1" customHeight="1" spans="1:9">
      <c r="A27" s="589" t="s">
        <v>100</v>
      </c>
      <c r="B27" s="309" t="s">
        <v>1527</v>
      </c>
      <c r="C27" s="31" t="s">
        <v>1507</v>
      </c>
      <c r="D27" s="31"/>
      <c r="E27" s="306"/>
      <c r="F27" s="307"/>
      <c r="G27" s="308"/>
      <c r="H27" s="307">
        <f t="shared" si="0"/>
        <v>0</v>
      </c>
      <c r="I27" s="313"/>
    </row>
    <row r="28" ht="20.1" customHeight="1" spans="1:9">
      <c r="A28" s="589" t="s">
        <v>104</v>
      </c>
      <c r="B28" s="309" t="s">
        <v>1528</v>
      </c>
      <c r="C28" s="31" t="s">
        <v>1507</v>
      </c>
      <c r="D28" s="31"/>
      <c r="E28" s="306"/>
      <c r="F28" s="307"/>
      <c r="G28" s="308"/>
      <c r="H28" s="307">
        <f t="shared" si="0"/>
        <v>0</v>
      </c>
      <c r="I28" s="313"/>
    </row>
    <row r="29" ht="20.1" customHeight="1" spans="1:9">
      <c r="A29" s="589" t="s">
        <v>107</v>
      </c>
      <c r="B29" s="309" t="s">
        <v>1529</v>
      </c>
      <c r="C29" s="31" t="s">
        <v>1507</v>
      </c>
      <c r="D29" s="31"/>
      <c r="E29" s="306"/>
      <c r="F29" s="307"/>
      <c r="G29" s="308"/>
      <c r="H29" s="307">
        <f t="shared" si="0"/>
        <v>0</v>
      </c>
      <c r="I29" s="313"/>
    </row>
    <row r="30" ht="20.1" customHeight="1" spans="1:9">
      <c r="A30" s="589" t="s">
        <v>110</v>
      </c>
      <c r="B30" s="309" t="s">
        <v>1530</v>
      </c>
      <c r="C30" s="31" t="s">
        <v>1507</v>
      </c>
      <c r="D30" s="31"/>
      <c r="E30" s="306"/>
      <c r="F30" s="307"/>
      <c r="G30" s="308"/>
      <c r="H30" s="307">
        <f t="shared" si="0"/>
        <v>0</v>
      </c>
      <c r="I30" s="313"/>
    </row>
    <row r="31" ht="20.1" customHeight="1" spans="1:9">
      <c r="A31" s="589" t="s">
        <v>113</v>
      </c>
      <c r="B31" s="309" t="s">
        <v>1531</v>
      </c>
      <c r="C31" s="31" t="s">
        <v>1507</v>
      </c>
      <c r="D31" s="31"/>
      <c r="E31" s="306"/>
      <c r="F31" s="307"/>
      <c r="G31" s="308"/>
      <c r="H31" s="307">
        <f t="shared" si="0"/>
        <v>0</v>
      </c>
      <c r="I31" s="313"/>
    </row>
    <row r="32" ht="20.1" customHeight="1" spans="1:9">
      <c r="A32" s="589" t="s">
        <v>115</v>
      </c>
      <c r="B32" s="309" t="s">
        <v>1532</v>
      </c>
      <c r="C32" s="31" t="s">
        <v>1507</v>
      </c>
      <c r="D32" s="31"/>
      <c r="E32" s="306"/>
      <c r="F32" s="307"/>
      <c r="G32" s="308"/>
      <c r="H32" s="307">
        <f t="shared" si="0"/>
        <v>0</v>
      </c>
      <c r="I32" s="313"/>
    </row>
    <row r="33" ht="20.1" customHeight="1" spans="1:9">
      <c r="A33" s="589" t="s">
        <v>119</v>
      </c>
      <c r="B33" s="309" t="s">
        <v>1533</v>
      </c>
      <c r="C33" s="31" t="s">
        <v>1507</v>
      </c>
      <c r="D33" s="31"/>
      <c r="E33" s="306"/>
      <c r="F33" s="307"/>
      <c r="G33" s="308"/>
      <c r="H33" s="307">
        <f t="shared" si="0"/>
        <v>0</v>
      </c>
      <c r="I33" s="313"/>
    </row>
    <row r="34" ht="20.1" customHeight="1" spans="1:9">
      <c r="A34" s="589" t="s">
        <v>29</v>
      </c>
      <c r="B34" s="309" t="s">
        <v>1534</v>
      </c>
      <c r="C34" s="31" t="s">
        <v>1507</v>
      </c>
      <c r="D34" s="31"/>
      <c r="E34" s="306"/>
      <c r="F34" s="307"/>
      <c r="G34" s="308"/>
      <c r="H34" s="307">
        <f t="shared" si="0"/>
        <v>0</v>
      </c>
      <c r="I34" s="313"/>
    </row>
    <row r="35" ht="20.1" customHeight="1" spans="1:9">
      <c r="A35" s="589" t="s">
        <v>32</v>
      </c>
      <c r="B35" s="309" t="s">
        <v>1535</v>
      </c>
      <c r="C35" s="31" t="s">
        <v>1507</v>
      </c>
      <c r="D35" s="31"/>
      <c r="E35" s="306"/>
      <c r="F35" s="307"/>
      <c r="G35" s="308"/>
      <c r="H35" s="307">
        <f t="shared" si="0"/>
        <v>0</v>
      </c>
      <c r="I35" s="313"/>
    </row>
    <row r="36" ht="20.1" customHeight="1" spans="1:9">
      <c r="A36" s="589" t="s">
        <v>35</v>
      </c>
      <c r="B36" s="309" t="s">
        <v>1536</v>
      </c>
      <c r="C36" s="31" t="s">
        <v>1507</v>
      </c>
      <c r="D36" s="31"/>
      <c r="E36" s="306"/>
      <c r="F36" s="307"/>
      <c r="G36" s="308"/>
      <c r="H36" s="307">
        <f t="shared" si="0"/>
        <v>0</v>
      </c>
      <c r="I36" s="313"/>
    </row>
    <row r="37" ht="20.1" customHeight="1" spans="1:9">
      <c r="A37" s="589" t="s">
        <v>39</v>
      </c>
      <c r="B37" s="309" t="s">
        <v>1537</v>
      </c>
      <c r="C37" s="31" t="s">
        <v>1507</v>
      </c>
      <c r="D37" s="31"/>
      <c r="E37" s="306"/>
      <c r="F37" s="307"/>
      <c r="G37" s="308"/>
      <c r="H37" s="307">
        <f t="shared" si="0"/>
        <v>0</v>
      </c>
      <c r="I37" s="313"/>
    </row>
    <row r="38" ht="20.1" customHeight="1" spans="1:9">
      <c r="A38" s="589" t="s">
        <v>42</v>
      </c>
      <c r="B38" s="309" t="s">
        <v>1537</v>
      </c>
      <c r="C38" s="31" t="s">
        <v>1507</v>
      </c>
      <c r="D38" s="31"/>
      <c r="E38" s="306"/>
      <c r="F38" s="307"/>
      <c r="G38" s="308"/>
      <c r="H38" s="307">
        <f t="shared" si="0"/>
        <v>0</v>
      </c>
      <c r="I38" s="313"/>
    </row>
    <row r="39" ht="20.1" customHeight="1" spans="1:9">
      <c r="A39" s="589" t="s">
        <v>45</v>
      </c>
      <c r="B39" s="309" t="s">
        <v>1538</v>
      </c>
      <c r="C39" s="31" t="s">
        <v>1507</v>
      </c>
      <c r="D39" s="31"/>
      <c r="E39" s="306"/>
      <c r="F39" s="307"/>
      <c r="G39" s="308"/>
      <c r="H39" s="307">
        <f t="shared" si="0"/>
        <v>0</v>
      </c>
      <c r="I39" s="313"/>
    </row>
    <row r="40" ht="20.1" customHeight="1" spans="1:9">
      <c r="A40" s="589" t="s">
        <v>49</v>
      </c>
      <c r="B40" s="309" t="s">
        <v>1539</v>
      </c>
      <c r="C40" s="31" t="s">
        <v>1507</v>
      </c>
      <c r="D40" s="31"/>
      <c r="E40" s="306"/>
      <c r="F40" s="307"/>
      <c r="G40" s="308"/>
      <c r="H40" s="307">
        <f t="shared" si="0"/>
        <v>0</v>
      </c>
      <c r="I40" s="313"/>
    </row>
    <row r="41" ht="20.1" customHeight="1" spans="1:9">
      <c r="A41" s="589" t="s">
        <v>52</v>
      </c>
      <c r="B41" s="309" t="s">
        <v>1540</v>
      </c>
      <c r="C41" s="31" t="s">
        <v>1507</v>
      </c>
      <c r="D41" s="31"/>
      <c r="E41" s="306"/>
      <c r="F41" s="307"/>
      <c r="G41" s="308"/>
      <c r="H41" s="307">
        <f t="shared" si="0"/>
        <v>0</v>
      </c>
      <c r="I41" s="313"/>
    </row>
    <row r="42" ht="20.1" customHeight="1" spans="1:9">
      <c r="A42" s="589" t="s">
        <v>55</v>
      </c>
      <c r="B42" s="309" t="s">
        <v>1532</v>
      </c>
      <c r="C42" s="31" t="s">
        <v>1507</v>
      </c>
      <c r="D42" s="31"/>
      <c r="E42" s="306"/>
      <c r="F42" s="307"/>
      <c r="G42" s="308"/>
      <c r="H42" s="307">
        <f t="shared" si="0"/>
        <v>0</v>
      </c>
      <c r="I42" s="313"/>
    </row>
    <row r="43" ht="20.1" customHeight="1" spans="1:9">
      <c r="A43" s="589" t="s">
        <v>58</v>
      </c>
      <c r="B43" s="309" t="s">
        <v>1541</v>
      </c>
      <c r="C43" s="31" t="s">
        <v>1507</v>
      </c>
      <c r="D43" s="31"/>
      <c r="E43" s="306"/>
      <c r="F43" s="307"/>
      <c r="G43" s="308"/>
      <c r="H43" s="307">
        <f t="shared" si="0"/>
        <v>0</v>
      </c>
      <c r="I43" s="313"/>
    </row>
    <row r="44" ht="20.1" customHeight="1" spans="1:9">
      <c r="A44" s="589" t="s">
        <v>62</v>
      </c>
      <c r="B44" s="309" t="s">
        <v>1542</v>
      </c>
      <c r="C44" s="31" t="s">
        <v>1507</v>
      </c>
      <c r="D44" s="31"/>
      <c r="E44" s="306"/>
      <c r="F44" s="307"/>
      <c r="G44" s="308"/>
      <c r="H44" s="307">
        <f t="shared" si="0"/>
        <v>0</v>
      </c>
      <c r="I44" s="313"/>
    </row>
    <row r="45" ht="20.1" customHeight="1" spans="1:9">
      <c r="A45" s="589" t="s">
        <v>65</v>
      </c>
      <c r="B45" s="309" t="s">
        <v>1543</v>
      </c>
      <c r="C45" s="31" t="s">
        <v>1507</v>
      </c>
      <c r="D45" s="31"/>
      <c r="E45" s="306"/>
      <c r="F45" s="307"/>
      <c r="G45" s="308"/>
      <c r="H45" s="307">
        <f t="shared" si="0"/>
        <v>0</v>
      </c>
      <c r="I45" s="313"/>
    </row>
    <row r="46" ht="20.1" customHeight="1" spans="1:9">
      <c r="A46" s="589" t="s">
        <v>68</v>
      </c>
      <c r="B46" s="309" t="s">
        <v>1544</v>
      </c>
      <c r="C46" s="31" t="s">
        <v>1507</v>
      </c>
      <c r="D46" s="31"/>
      <c r="E46" s="306"/>
      <c r="F46" s="307"/>
      <c r="G46" s="308"/>
      <c r="H46" s="307">
        <f t="shared" si="0"/>
        <v>0</v>
      </c>
      <c r="I46" s="313"/>
    </row>
    <row r="47" ht="20.1" customHeight="1" spans="1:9">
      <c r="A47" s="589" t="s">
        <v>71</v>
      </c>
      <c r="B47" s="309" t="s">
        <v>1545</v>
      </c>
      <c r="C47" s="31" t="s">
        <v>1507</v>
      </c>
      <c r="D47" s="31"/>
      <c r="E47" s="306"/>
      <c r="F47" s="307"/>
      <c r="G47" s="308"/>
      <c r="H47" s="307">
        <f t="shared" si="0"/>
        <v>0</v>
      </c>
      <c r="I47" s="313"/>
    </row>
    <row r="48" ht="20.1" customHeight="1" spans="1:9">
      <c r="A48" s="589" t="s">
        <v>75</v>
      </c>
      <c r="B48" s="309" t="s">
        <v>1546</v>
      </c>
      <c r="C48" s="31" t="s">
        <v>1507</v>
      </c>
      <c r="D48" s="31"/>
      <c r="E48" s="306"/>
      <c r="F48" s="307"/>
      <c r="G48" s="308"/>
      <c r="H48" s="307">
        <f t="shared" si="0"/>
        <v>0</v>
      </c>
      <c r="I48" s="313"/>
    </row>
    <row r="49" ht="20.1" customHeight="1" spans="1:9">
      <c r="A49" s="589" t="s">
        <v>79</v>
      </c>
      <c r="B49" s="309" t="s">
        <v>1547</v>
      </c>
      <c r="C49" s="31" t="s">
        <v>1507</v>
      </c>
      <c r="D49" s="31"/>
      <c r="E49" s="306"/>
      <c r="F49" s="307"/>
      <c r="G49" s="308"/>
      <c r="H49" s="307">
        <f t="shared" si="0"/>
        <v>0</v>
      </c>
      <c r="I49" s="313"/>
    </row>
    <row r="50" ht="20.1" customHeight="1" spans="1:9">
      <c r="A50" s="589" t="s">
        <v>83</v>
      </c>
      <c r="B50" s="309" t="s">
        <v>1548</v>
      </c>
      <c r="C50" s="31" t="s">
        <v>1507</v>
      </c>
      <c r="D50" s="31"/>
      <c r="E50" s="306"/>
      <c r="F50" s="307"/>
      <c r="G50" s="308"/>
      <c r="H50" s="307">
        <f t="shared" si="0"/>
        <v>0</v>
      </c>
      <c r="I50" s="313"/>
    </row>
    <row r="51" ht="20.1" customHeight="1" spans="1:9">
      <c r="A51" s="589" t="s">
        <v>87</v>
      </c>
      <c r="B51" s="309" t="s">
        <v>1549</v>
      </c>
      <c r="C51" s="31" t="s">
        <v>1507</v>
      </c>
      <c r="D51" s="31"/>
      <c r="E51" s="306"/>
      <c r="F51" s="307"/>
      <c r="G51" s="308"/>
      <c r="H51" s="307">
        <f t="shared" si="0"/>
        <v>0</v>
      </c>
      <c r="I51" s="313"/>
    </row>
    <row r="52" ht="20.1" customHeight="1" spans="1:9">
      <c r="A52" s="589" t="s">
        <v>91</v>
      </c>
      <c r="B52" s="309" t="s">
        <v>1550</v>
      </c>
      <c r="C52" s="31" t="s">
        <v>1507</v>
      </c>
      <c r="D52" s="31"/>
      <c r="E52" s="306"/>
      <c r="F52" s="307"/>
      <c r="G52" s="308"/>
      <c r="H52" s="307">
        <f t="shared" si="0"/>
        <v>0</v>
      </c>
      <c r="I52" s="313"/>
    </row>
    <row r="53" ht="20.1" customHeight="1" spans="1:9">
      <c r="A53" s="589" t="s">
        <v>95</v>
      </c>
      <c r="B53" s="309" t="s">
        <v>1551</v>
      </c>
      <c r="C53" s="31" t="s">
        <v>1552</v>
      </c>
      <c r="D53" s="31"/>
      <c r="E53" s="306"/>
      <c r="F53" s="307"/>
      <c r="G53" s="308"/>
      <c r="H53" s="307">
        <f t="shared" si="0"/>
        <v>0</v>
      </c>
      <c r="I53" s="313"/>
    </row>
    <row r="54" ht="20.1" customHeight="1" spans="1:9">
      <c r="A54" s="589" t="s">
        <v>99</v>
      </c>
      <c r="B54" s="309" t="s">
        <v>1553</v>
      </c>
      <c r="C54" s="31" t="s">
        <v>1552</v>
      </c>
      <c r="D54" s="31"/>
      <c r="E54" s="306"/>
      <c r="F54" s="307"/>
      <c r="G54" s="308"/>
      <c r="H54" s="307">
        <f t="shared" si="0"/>
        <v>0</v>
      </c>
      <c r="I54" s="313"/>
    </row>
    <row r="55" ht="20.1" customHeight="1" spans="1:9">
      <c r="A55" s="589" t="s">
        <v>102</v>
      </c>
      <c r="B55" s="309" t="s">
        <v>1554</v>
      </c>
      <c r="C55" s="31" t="s">
        <v>1552</v>
      </c>
      <c r="D55" s="31"/>
      <c r="E55" s="306"/>
      <c r="F55" s="307"/>
      <c r="G55" s="308"/>
      <c r="H55" s="307">
        <f t="shared" si="0"/>
        <v>0</v>
      </c>
      <c r="I55" s="313"/>
    </row>
    <row r="56" ht="20.1" customHeight="1" spans="1:9">
      <c r="A56" s="589" t="s">
        <v>106</v>
      </c>
      <c r="B56" s="309" t="s">
        <v>1555</v>
      </c>
      <c r="C56" s="31" t="s">
        <v>1552</v>
      </c>
      <c r="D56" s="31"/>
      <c r="E56" s="306"/>
      <c r="F56" s="307"/>
      <c r="G56" s="308"/>
      <c r="H56" s="307">
        <f t="shared" si="0"/>
        <v>0</v>
      </c>
      <c r="I56" s="313"/>
    </row>
    <row r="57" ht="20.1" customHeight="1" spans="1:9">
      <c r="A57" s="589" t="s">
        <v>108</v>
      </c>
      <c r="B57" s="309" t="s">
        <v>1556</v>
      </c>
      <c r="C57" s="31" t="s">
        <v>1552</v>
      </c>
      <c r="D57" s="31"/>
      <c r="E57" s="306"/>
      <c r="F57" s="307"/>
      <c r="G57" s="308"/>
      <c r="H57" s="307">
        <f t="shared" si="0"/>
        <v>0</v>
      </c>
      <c r="I57" s="313"/>
    </row>
    <row r="58" ht="20.1" customHeight="1" spans="1:9">
      <c r="A58" s="589" t="s">
        <v>112</v>
      </c>
      <c r="B58" s="309" t="s">
        <v>1557</v>
      </c>
      <c r="C58" s="31" t="s">
        <v>1552</v>
      </c>
      <c r="D58" s="31"/>
      <c r="E58" s="306"/>
      <c r="F58" s="307"/>
      <c r="G58" s="308"/>
      <c r="H58" s="307">
        <f t="shared" si="0"/>
        <v>0</v>
      </c>
      <c r="I58" s="313"/>
    </row>
    <row r="59" ht="20.1" customHeight="1" spans="1:9">
      <c r="A59" s="589" t="s">
        <v>114</v>
      </c>
      <c r="B59" s="309" t="s">
        <v>1558</v>
      </c>
      <c r="C59" s="31" t="s">
        <v>1552</v>
      </c>
      <c r="D59" s="31"/>
      <c r="E59" s="306"/>
      <c r="F59" s="307"/>
      <c r="G59" s="308"/>
      <c r="H59" s="307">
        <f t="shared" si="0"/>
        <v>0</v>
      </c>
      <c r="I59" s="313"/>
    </row>
    <row r="60" ht="20.1" customHeight="1" spans="1:9">
      <c r="A60" s="589" t="s">
        <v>117</v>
      </c>
      <c r="B60" s="309" t="s">
        <v>1559</v>
      </c>
      <c r="C60" s="31" t="s">
        <v>1552</v>
      </c>
      <c r="D60" s="31"/>
      <c r="E60" s="306"/>
      <c r="F60" s="307"/>
      <c r="G60" s="308"/>
      <c r="H60" s="307">
        <f t="shared" si="0"/>
        <v>0</v>
      </c>
      <c r="I60" s="313"/>
    </row>
    <row r="61" ht="20.1" customHeight="1" spans="1:9">
      <c r="A61" s="589" t="s">
        <v>121</v>
      </c>
      <c r="B61" s="309" t="s">
        <v>1560</v>
      </c>
      <c r="C61" s="31" t="s">
        <v>1552</v>
      </c>
      <c r="D61" s="31"/>
      <c r="E61" s="306"/>
      <c r="F61" s="307"/>
      <c r="G61" s="308"/>
      <c r="H61" s="307">
        <f t="shared" si="0"/>
        <v>0</v>
      </c>
      <c r="I61" s="313"/>
    </row>
    <row r="62" ht="20.1" customHeight="1" spans="1:9">
      <c r="A62" s="589" t="s">
        <v>229</v>
      </c>
      <c r="B62" s="309" t="s">
        <v>1561</v>
      </c>
      <c r="C62" s="31" t="s">
        <v>1552</v>
      </c>
      <c r="D62" s="31"/>
      <c r="E62" s="306"/>
      <c r="F62" s="307"/>
      <c r="G62" s="308"/>
      <c r="H62" s="307">
        <f t="shared" si="0"/>
        <v>0</v>
      </c>
      <c r="I62" s="313"/>
    </row>
    <row r="63" ht="20.1" customHeight="1" spans="1:9">
      <c r="A63" s="589" t="s">
        <v>232</v>
      </c>
      <c r="B63" s="309" t="s">
        <v>1562</v>
      </c>
      <c r="C63" s="31" t="s">
        <v>1552</v>
      </c>
      <c r="D63" s="31"/>
      <c r="E63" s="306"/>
      <c r="F63" s="307"/>
      <c r="G63" s="308"/>
      <c r="H63" s="307">
        <f t="shared" si="0"/>
        <v>0</v>
      </c>
      <c r="I63" s="313"/>
    </row>
    <row r="64" ht="20.1" customHeight="1" spans="1:9">
      <c r="A64" s="589" t="s">
        <v>234</v>
      </c>
      <c r="B64" s="309" t="s">
        <v>1563</v>
      </c>
      <c r="C64" s="31" t="s">
        <v>1552</v>
      </c>
      <c r="D64" s="31"/>
      <c r="E64" s="306"/>
      <c r="F64" s="307"/>
      <c r="G64" s="308"/>
      <c r="H64" s="307">
        <f t="shared" si="0"/>
        <v>0</v>
      </c>
      <c r="I64" s="313"/>
    </row>
    <row r="65" ht="20.1" customHeight="1" spans="1:9">
      <c r="A65" s="589" t="s">
        <v>236</v>
      </c>
      <c r="B65" s="309" t="s">
        <v>1562</v>
      </c>
      <c r="C65" s="31" t="s">
        <v>1552</v>
      </c>
      <c r="D65" s="31"/>
      <c r="E65" s="306"/>
      <c r="F65" s="307"/>
      <c r="G65" s="308"/>
      <c r="H65" s="307">
        <f t="shared" si="0"/>
        <v>0</v>
      </c>
      <c r="I65" s="313"/>
    </row>
    <row r="66" ht="20.1" customHeight="1" spans="1:9">
      <c r="A66" s="589" t="s">
        <v>238</v>
      </c>
      <c r="B66" s="309" t="s">
        <v>1564</v>
      </c>
      <c r="C66" s="31" t="s">
        <v>1552</v>
      </c>
      <c r="D66" s="31"/>
      <c r="E66" s="306"/>
      <c r="F66" s="307"/>
      <c r="G66" s="308"/>
      <c r="H66" s="307">
        <f t="shared" si="0"/>
        <v>0</v>
      </c>
      <c r="I66" s="313"/>
    </row>
    <row r="67" ht="20.1" customHeight="1" spans="1:9">
      <c r="A67" s="589" t="s">
        <v>240</v>
      </c>
      <c r="B67" s="309" t="s">
        <v>1565</v>
      </c>
      <c r="C67" s="31" t="s">
        <v>1552</v>
      </c>
      <c r="D67" s="31"/>
      <c r="E67" s="306"/>
      <c r="F67" s="307"/>
      <c r="G67" s="308"/>
      <c r="H67" s="307">
        <f t="shared" si="0"/>
        <v>0</v>
      </c>
      <c r="I67" s="313"/>
    </row>
    <row r="68" ht="20.1" customHeight="1" spans="1:9">
      <c r="A68" s="589" t="s">
        <v>242</v>
      </c>
      <c r="B68" s="309" t="s">
        <v>1566</v>
      </c>
      <c r="C68" s="31" t="s">
        <v>1552</v>
      </c>
      <c r="D68" s="31"/>
      <c r="E68" s="306"/>
      <c r="F68" s="307"/>
      <c r="G68" s="308"/>
      <c r="H68" s="307">
        <f t="shared" si="0"/>
        <v>0</v>
      </c>
      <c r="I68" s="313"/>
    </row>
    <row r="69" ht="20.1" customHeight="1" spans="1:9">
      <c r="A69" s="589" t="s">
        <v>244</v>
      </c>
      <c r="B69" s="309" t="s">
        <v>1567</v>
      </c>
      <c r="C69" s="31" t="s">
        <v>1552</v>
      </c>
      <c r="D69" s="31"/>
      <c r="E69" s="306"/>
      <c r="F69" s="307"/>
      <c r="G69" s="308"/>
      <c r="H69" s="307">
        <f t="shared" si="0"/>
        <v>0</v>
      </c>
      <c r="I69" s="313"/>
    </row>
    <row r="70" ht="20.1" customHeight="1" spans="1:9">
      <c r="A70" s="589" t="s">
        <v>246</v>
      </c>
      <c r="B70" s="309" t="s">
        <v>1568</v>
      </c>
      <c r="C70" s="31" t="s">
        <v>1552</v>
      </c>
      <c r="D70" s="31"/>
      <c r="E70" s="306"/>
      <c r="F70" s="307"/>
      <c r="G70" s="308"/>
      <c r="H70" s="307">
        <f t="shared" si="0"/>
        <v>0</v>
      </c>
      <c r="I70" s="313"/>
    </row>
    <row r="71" ht="20.1" customHeight="1" spans="1:9">
      <c r="A71" s="589" t="s">
        <v>249</v>
      </c>
      <c r="B71" s="309" t="s">
        <v>1569</v>
      </c>
      <c r="C71" s="31" t="s">
        <v>1552</v>
      </c>
      <c r="D71" s="31"/>
      <c r="E71" s="306"/>
      <c r="F71" s="307"/>
      <c r="G71" s="308"/>
      <c r="H71" s="307">
        <f>F71+G71</f>
        <v>0</v>
      </c>
      <c r="I71" s="313"/>
    </row>
    <row r="72" ht="20.1" customHeight="1" spans="1:9">
      <c r="A72" s="589" t="s">
        <v>252</v>
      </c>
      <c r="B72" s="309" t="s">
        <v>1570</v>
      </c>
      <c r="C72" s="31" t="s">
        <v>1552</v>
      </c>
      <c r="D72" s="31"/>
      <c r="E72" s="306"/>
      <c r="F72" s="307"/>
      <c r="G72" s="308"/>
      <c r="H72" s="307">
        <f t="shared" ref="H72:H133" si="1">F72+G72</f>
        <v>0</v>
      </c>
      <c r="I72" s="313"/>
    </row>
    <row r="73" ht="20.1" customHeight="1" spans="1:9">
      <c r="A73" s="589" t="s">
        <v>255</v>
      </c>
      <c r="B73" s="309" t="s">
        <v>1571</v>
      </c>
      <c r="C73" s="31" t="s">
        <v>1552</v>
      </c>
      <c r="D73" s="31"/>
      <c r="E73" s="306"/>
      <c r="F73" s="307"/>
      <c r="G73" s="308"/>
      <c r="H73" s="307">
        <f t="shared" si="1"/>
        <v>0</v>
      </c>
      <c r="I73" s="313"/>
    </row>
    <row r="74" ht="20.1" customHeight="1" spans="1:9">
      <c r="A74" s="589" t="s">
        <v>258</v>
      </c>
      <c r="B74" s="309" t="s">
        <v>1572</v>
      </c>
      <c r="C74" s="31" t="s">
        <v>1552</v>
      </c>
      <c r="D74" s="31"/>
      <c r="E74" s="306"/>
      <c r="F74" s="307"/>
      <c r="G74" s="308"/>
      <c r="H74" s="307">
        <f t="shared" si="1"/>
        <v>0</v>
      </c>
      <c r="I74" s="313"/>
    </row>
    <row r="75" ht="20.1" customHeight="1" spans="1:9">
      <c r="A75" s="589" t="s">
        <v>261</v>
      </c>
      <c r="B75" s="309" t="s">
        <v>1573</v>
      </c>
      <c r="C75" s="31" t="s">
        <v>1552</v>
      </c>
      <c r="D75" s="31"/>
      <c r="E75" s="306"/>
      <c r="F75" s="307"/>
      <c r="G75" s="308"/>
      <c r="H75" s="307">
        <f t="shared" si="1"/>
        <v>0</v>
      </c>
      <c r="I75" s="313"/>
    </row>
    <row r="76" ht="20.1" customHeight="1" spans="1:9">
      <c r="A76" s="589" t="s">
        <v>264</v>
      </c>
      <c r="B76" s="309" t="s">
        <v>1574</v>
      </c>
      <c r="C76" s="31" t="s">
        <v>1552</v>
      </c>
      <c r="D76" s="31"/>
      <c r="E76" s="306"/>
      <c r="F76" s="307"/>
      <c r="G76" s="308"/>
      <c r="H76" s="307">
        <f t="shared" si="1"/>
        <v>0</v>
      </c>
      <c r="I76" s="313"/>
    </row>
    <row r="77" ht="20.1" customHeight="1" spans="1:9">
      <c r="A77" s="589" t="s">
        <v>267</v>
      </c>
      <c r="B77" s="309" t="s">
        <v>1575</v>
      </c>
      <c r="C77" s="31" t="s">
        <v>1552</v>
      </c>
      <c r="D77" s="31"/>
      <c r="E77" s="306"/>
      <c r="F77" s="307"/>
      <c r="G77" s="308"/>
      <c r="H77" s="307">
        <f t="shared" si="1"/>
        <v>0</v>
      </c>
      <c r="I77" s="313"/>
    </row>
    <row r="78" ht="20.1" customHeight="1" spans="1:9">
      <c r="A78" s="589" t="s">
        <v>270</v>
      </c>
      <c r="B78" s="309" t="s">
        <v>1576</v>
      </c>
      <c r="C78" s="31" t="s">
        <v>1552</v>
      </c>
      <c r="D78" s="31"/>
      <c r="E78" s="306"/>
      <c r="F78" s="307"/>
      <c r="G78" s="308"/>
      <c r="H78" s="307">
        <f t="shared" si="1"/>
        <v>0</v>
      </c>
      <c r="I78" s="313"/>
    </row>
    <row r="79" ht="20.1" customHeight="1" spans="1:9">
      <c r="A79" s="589" t="s">
        <v>272</v>
      </c>
      <c r="B79" s="309" t="s">
        <v>1577</v>
      </c>
      <c r="C79" s="31" t="s">
        <v>1552</v>
      </c>
      <c r="D79" s="31"/>
      <c r="E79" s="306"/>
      <c r="F79" s="307"/>
      <c r="G79" s="308"/>
      <c r="H79" s="307">
        <f t="shared" si="1"/>
        <v>0</v>
      </c>
      <c r="I79" s="313"/>
    </row>
    <row r="80" ht="20.1" customHeight="1" spans="1:9">
      <c r="A80" s="589" t="s">
        <v>275</v>
      </c>
      <c r="B80" s="309" t="s">
        <v>1578</v>
      </c>
      <c r="C80" s="31" t="s">
        <v>1552</v>
      </c>
      <c r="D80" s="31"/>
      <c r="E80" s="306"/>
      <c r="F80" s="307"/>
      <c r="G80" s="308"/>
      <c r="H80" s="307">
        <f t="shared" si="1"/>
        <v>0</v>
      </c>
      <c r="I80" s="313"/>
    </row>
    <row r="81" ht="20.1" customHeight="1" spans="1:9">
      <c r="A81" s="589" t="s">
        <v>278</v>
      </c>
      <c r="B81" s="309" t="s">
        <v>1579</v>
      </c>
      <c r="C81" s="31" t="s">
        <v>1552</v>
      </c>
      <c r="D81" s="31"/>
      <c r="E81" s="306"/>
      <c r="F81" s="307"/>
      <c r="G81" s="308"/>
      <c r="H81" s="307">
        <f t="shared" si="1"/>
        <v>0</v>
      </c>
      <c r="I81" s="313"/>
    </row>
    <row r="82" ht="20.1" customHeight="1" spans="1:9">
      <c r="A82" s="589" t="s">
        <v>281</v>
      </c>
      <c r="B82" s="309" t="s">
        <v>1580</v>
      </c>
      <c r="C82" s="31" t="s">
        <v>1552</v>
      </c>
      <c r="D82" s="31"/>
      <c r="E82" s="306"/>
      <c r="F82" s="307"/>
      <c r="G82" s="308"/>
      <c r="H82" s="307">
        <f t="shared" si="1"/>
        <v>0</v>
      </c>
      <c r="I82" s="313"/>
    </row>
    <row r="83" ht="20.1" customHeight="1" spans="1:9">
      <c r="A83" s="589" t="s">
        <v>283</v>
      </c>
      <c r="B83" s="309" t="s">
        <v>709</v>
      </c>
      <c r="C83" s="31" t="s">
        <v>1552</v>
      </c>
      <c r="D83" s="31"/>
      <c r="E83" s="306"/>
      <c r="F83" s="307"/>
      <c r="G83" s="308"/>
      <c r="H83" s="307">
        <f t="shared" si="1"/>
        <v>0</v>
      </c>
      <c r="I83" s="313"/>
    </row>
    <row r="84" ht="20.1" customHeight="1" spans="1:9">
      <c r="A84" s="589" t="s">
        <v>286</v>
      </c>
      <c r="B84" s="309" t="s">
        <v>1581</v>
      </c>
      <c r="C84" s="31" t="s">
        <v>1552</v>
      </c>
      <c r="D84" s="31"/>
      <c r="E84" s="306"/>
      <c r="F84" s="307"/>
      <c r="G84" s="308"/>
      <c r="H84" s="307">
        <f t="shared" si="1"/>
        <v>0</v>
      </c>
      <c r="I84" s="313"/>
    </row>
    <row r="85" ht="20.1" customHeight="1" spans="1:9">
      <c r="A85" s="589" t="s">
        <v>289</v>
      </c>
      <c r="B85" s="309" t="s">
        <v>1582</v>
      </c>
      <c r="C85" s="31" t="s">
        <v>1552</v>
      </c>
      <c r="D85" s="31"/>
      <c r="E85" s="306"/>
      <c r="F85" s="307"/>
      <c r="G85" s="308"/>
      <c r="H85" s="307">
        <f t="shared" si="1"/>
        <v>0</v>
      </c>
      <c r="I85" s="313"/>
    </row>
    <row r="86" ht="20.1" customHeight="1" spans="1:9">
      <c r="A86" s="589" t="s">
        <v>292</v>
      </c>
      <c r="B86" s="309" t="s">
        <v>1583</v>
      </c>
      <c r="C86" s="31" t="s">
        <v>1552</v>
      </c>
      <c r="D86" s="31"/>
      <c r="E86" s="306"/>
      <c r="F86" s="307"/>
      <c r="G86" s="308"/>
      <c r="H86" s="307">
        <f t="shared" si="1"/>
        <v>0</v>
      </c>
      <c r="I86" s="313"/>
    </row>
    <row r="87" ht="20.1" customHeight="1" spans="1:9">
      <c r="A87" s="589" t="s">
        <v>295</v>
      </c>
      <c r="B87" s="309" t="s">
        <v>1584</v>
      </c>
      <c r="C87" s="31" t="s">
        <v>1552</v>
      </c>
      <c r="D87" s="31"/>
      <c r="E87" s="306"/>
      <c r="F87" s="307"/>
      <c r="G87" s="308"/>
      <c r="H87" s="307">
        <f t="shared" si="1"/>
        <v>0</v>
      </c>
      <c r="I87" s="313"/>
    </row>
    <row r="88" ht="20.1" customHeight="1" spans="1:9">
      <c r="A88" s="589" t="s">
        <v>298</v>
      </c>
      <c r="B88" s="309" t="s">
        <v>1585</v>
      </c>
      <c r="C88" s="31" t="s">
        <v>1552</v>
      </c>
      <c r="D88" s="31"/>
      <c r="E88" s="306"/>
      <c r="F88" s="307"/>
      <c r="G88" s="308"/>
      <c r="H88" s="307">
        <f t="shared" si="1"/>
        <v>0</v>
      </c>
      <c r="I88" s="313"/>
    </row>
    <row r="89" ht="20.1" customHeight="1" spans="1:9">
      <c r="A89" s="589" t="s">
        <v>301</v>
      </c>
      <c r="B89" s="309" t="s">
        <v>1586</v>
      </c>
      <c r="C89" s="31" t="s">
        <v>1552</v>
      </c>
      <c r="D89" s="31"/>
      <c r="E89" s="306"/>
      <c r="F89" s="307"/>
      <c r="G89" s="308"/>
      <c r="H89" s="307">
        <f t="shared" si="1"/>
        <v>0</v>
      </c>
      <c r="I89" s="313"/>
    </row>
    <row r="90" ht="20.1" customHeight="1" spans="1:9">
      <c r="A90" s="589" t="s">
        <v>304</v>
      </c>
      <c r="B90" s="309" t="s">
        <v>1587</v>
      </c>
      <c r="C90" s="31" t="s">
        <v>1552</v>
      </c>
      <c r="D90" s="31"/>
      <c r="E90" s="306"/>
      <c r="F90" s="307"/>
      <c r="G90" s="308"/>
      <c r="H90" s="307">
        <f t="shared" si="1"/>
        <v>0</v>
      </c>
      <c r="I90" s="313"/>
    </row>
    <row r="91" ht="20.1" customHeight="1" spans="1:9">
      <c r="A91" s="589" t="s">
        <v>643</v>
      </c>
      <c r="B91" s="309" t="s">
        <v>1588</v>
      </c>
      <c r="C91" s="31" t="s">
        <v>1552</v>
      </c>
      <c r="D91" s="31"/>
      <c r="E91" s="306"/>
      <c r="F91" s="307"/>
      <c r="G91" s="308"/>
      <c r="H91" s="307">
        <f t="shared" si="1"/>
        <v>0</v>
      </c>
      <c r="I91" s="313"/>
    </row>
    <row r="92" ht="20.1" customHeight="1" spans="1:9">
      <c r="A92" s="589" t="s">
        <v>645</v>
      </c>
      <c r="B92" s="309" t="s">
        <v>1589</v>
      </c>
      <c r="C92" s="31" t="s">
        <v>1552</v>
      </c>
      <c r="D92" s="31"/>
      <c r="E92" s="306"/>
      <c r="F92" s="307"/>
      <c r="G92" s="308"/>
      <c r="H92" s="307">
        <f t="shared" si="1"/>
        <v>0</v>
      </c>
      <c r="I92" s="313"/>
    </row>
    <row r="93" ht="20.1" customHeight="1" spans="1:9">
      <c r="A93" s="589" t="s">
        <v>647</v>
      </c>
      <c r="B93" s="309" t="s">
        <v>1589</v>
      </c>
      <c r="C93" s="31" t="s">
        <v>1552</v>
      </c>
      <c r="D93" s="31"/>
      <c r="E93" s="306"/>
      <c r="F93" s="307"/>
      <c r="G93" s="308"/>
      <c r="H93" s="307">
        <f t="shared" si="1"/>
        <v>0</v>
      </c>
      <c r="I93" s="313"/>
    </row>
    <row r="94" ht="20.1" customHeight="1" spans="1:9">
      <c r="A94" s="589" t="s">
        <v>649</v>
      </c>
      <c r="B94" s="309" t="s">
        <v>1590</v>
      </c>
      <c r="C94" s="31" t="s">
        <v>1552</v>
      </c>
      <c r="D94" s="31"/>
      <c r="E94" s="306"/>
      <c r="F94" s="307"/>
      <c r="G94" s="308"/>
      <c r="H94" s="307">
        <f t="shared" si="1"/>
        <v>0</v>
      </c>
      <c r="I94" s="313"/>
    </row>
    <row r="95" ht="20.1" customHeight="1" spans="1:9">
      <c r="A95" s="589" t="s">
        <v>651</v>
      </c>
      <c r="B95" s="309" t="s">
        <v>1591</v>
      </c>
      <c r="C95" s="31" t="s">
        <v>1552</v>
      </c>
      <c r="D95" s="31"/>
      <c r="E95" s="306"/>
      <c r="F95" s="307"/>
      <c r="G95" s="308"/>
      <c r="H95" s="307">
        <f t="shared" si="1"/>
        <v>0</v>
      </c>
      <c r="I95" s="313"/>
    </row>
    <row r="96" ht="20.1" customHeight="1" spans="1:9">
      <c r="A96" s="589" t="s">
        <v>653</v>
      </c>
      <c r="B96" s="309" t="s">
        <v>1592</v>
      </c>
      <c r="C96" s="31" t="s">
        <v>1552</v>
      </c>
      <c r="D96" s="31"/>
      <c r="E96" s="306"/>
      <c r="F96" s="307"/>
      <c r="G96" s="308"/>
      <c r="H96" s="307">
        <f t="shared" si="1"/>
        <v>0</v>
      </c>
      <c r="I96" s="313"/>
    </row>
    <row r="97" ht="20.1" customHeight="1" spans="1:9">
      <c r="A97" s="589" t="s">
        <v>655</v>
      </c>
      <c r="B97" s="309" t="s">
        <v>1593</v>
      </c>
      <c r="C97" s="31" t="s">
        <v>1552</v>
      </c>
      <c r="D97" s="31"/>
      <c r="E97" s="306"/>
      <c r="F97" s="307"/>
      <c r="G97" s="308"/>
      <c r="H97" s="307">
        <f t="shared" si="1"/>
        <v>0</v>
      </c>
      <c r="I97" s="313"/>
    </row>
    <row r="98" ht="20.1" customHeight="1" spans="1:9">
      <c r="A98" s="589" t="s">
        <v>657</v>
      </c>
      <c r="B98" s="309" t="s">
        <v>1594</v>
      </c>
      <c r="C98" s="31" t="s">
        <v>1552</v>
      </c>
      <c r="D98" s="31"/>
      <c r="E98" s="306"/>
      <c r="F98" s="307"/>
      <c r="G98" s="308"/>
      <c r="H98" s="307">
        <f t="shared" si="1"/>
        <v>0</v>
      </c>
      <c r="I98" s="313"/>
    </row>
    <row r="99" ht="20.1" customHeight="1" spans="1:9">
      <c r="A99" s="589" t="s">
        <v>659</v>
      </c>
      <c r="B99" s="309" t="s">
        <v>1595</v>
      </c>
      <c r="C99" s="31" t="s">
        <v>1552</v>
      </c>
      <c r="D99" s="31"/>
      <c r="E99" s="306"/>
      <c r="F99" s="307"/>
      <c r="G99" s="308"/>
      <c r="H99" s="307">
        <f t="shared" si="1"/>
        <v>0</v>
      </c>
      <c r="I99" s="313"/>
    </row>
    <row r="100" ht="20.1" customHeight="1" spans="1:9">
      <c r="A100" s="589" t="s">
        <v>661</v>
      </c>
      <c r="B100" s="309" t="s">
        <v>1596</v>
      </c>
      <c r="C100" s="31" t="s">
        <v>1552</v>
      </c>
      <c r="D100" s="31"/>
      <c r="E100" s="306"/>
      <c r="F100" s="307"/>
      <c r="G100" s="308"/>
      <c r="H100" s="307">
        <f t="shared" si="1"/>
        <v>0</v>
      </c>
      <c r="I100" s="313"/>
    </row>
    <row r="101" ht="20.1" customHeight="1" spans="1:9">
      <c r="A101" s="589" t="s">
        <v>663</v>
      </c>
      <c r="B101" s="309" t="s">
        <v>1588</v>
      </c>
      <c r="C101" s="31" t="s">
        <v>1552</v>
      </c>
      <c r="D101" s="31"/>
      <c r="E101" s="306"/>
      <c r="F101" s="307"/>
      <c r="G101" s="308"/>
      <c r="H101" s="307">
        <f t="shared" si="1"/>
        <v>0</v>
      </c>
      <c r="I101" s="313"/>
    </row>
    <row r="102" ht="20.1" customHeight="1" spans="1:9">
      <c r="A102" s="589" t="s">
        <v>665</v>
      </c>
      <c r="B102" s="309" t="s">
        <v>1597</v>
      </c>
      <c r="C102" s="31" t="s">
        <v>1552</v>
      </c>
      <c r="D102" s="31"/>
      <c r="E102" s="306"/>
      <c r="F102" s="307"/>
      <c r="G102" s="308"/>
      <c r="H102" s="307">
        <f t="shared" si="1"/>
        <v>0</v>
      </c>
      <c r="I102" s="313"/>
    </row>
    <row r="103" ht="20.1" customHeight="1" spans="1:9">
      <c r="A103" s="589" t="s">
        <v>667</v>
      </c>
      <c r="B103" s="309" t="s">
        <v>1598</v>
      </c>
      <c r="C103" s="31" t="s">
        <v>1552</v>
      </c>
      <c r="D103" s="31"/>
      <c r="E103" s="306"/>
      <c r="F103" s="307"/>
      <c r="G103" s="308"/>
      <c r="H103" s="307">
        <f t="shared" si="1"/>
        <v>0</v>
      </c>
      <c r="I103" s="313"/>
    </row>
    <row r="104" ht="20.1" customHeight="1" spans="1:9">
      <c r="A104" s="589" t="s">
        <v>669</v>
      </c>
      <c r="B104" s="309" t="s">
        <v>1599</v>
      </c>
      <c r="C104" s="31" t="s">
        <v>1552</v>
      </c>
      <c r="D104" s="31"/>
      <c r="E104" s="306"/>
      <c r="F104" s="307"/>
      <c r="G104" s="308"/>
      <c r="H104" s="307">
        <f t="shared" si="1"/>
        <v>0</v>
      </c>
      <c r="I104" s="313"/>
    </row>
    <row r="105" ht="20.1" customHeight="1" spans="1:9">
      <c r="A105" s="589" t="s">
        <v>671</v>
      </c>
      <c r="B105" s="309" t="s">
        <v>1600</v>
      </c>
      <c r="C105" s="31" t="s">
        <v>1552</v>
      </c>
      <c r="D105" s="31"/>
      <c r="E105" s="306"/>
      <c r="F105" s="307"/>
      <c r="G105" s="308"/>
      <c r="H105" s="307">
        <f t="shared" si="1"/>
        <v>0</v>
      </c>
      <c r="I105" s="313"/>
    </row>
    <row r="106" ht="20.1" customHeight="1" spans="1:9">
      <c r="A106" s="589" t="s">
        <v>673</v>
      </c>
      <c r="B106" s="309" t="s">
        <v>605</v>
      </c>
      <c r="C106" s="31" t="s">
        <v>1552</v>
      </c>
      <c r="D106" s="31"/>
      <c r="E106" s="306"/>
      <c r="F106" s="307"/>
      <c r="G106" s="308"/>
      <c r="H106" s="307">
        <f t="shared" si="1"/>
        <v>0</v>
      </c>
      <c r="I106" s="313"/>
    </row>
    <row r="107" ht="20.1" customHeight="1" spans="1:9">
      <c r="A107" s="589" t="s">
        <v>675</v>
      </c>
      <c r="B107" s="309" t="s">
        <v>1601</v>
      </c>
      <c r="C107" s="31" t="s">
        <v>1552</v>
      </c>
      <c r="D107" s="31"/>
      <c r="E107" s="306"/>
      <c r="F107" s="307"/>
      <c r="G107" s="308"/>
      <c r="H107" s="307">
        <f t="shared" si="1"/>
        <v>0</v>
      </c>
      <c r="I107" s="313"/>
    </row>
    <row r="108" ht="20.1" customHeight="1" spans="1:9">
      <c r="A108" s="589" t="s">
        <v>677</v>
      </c>
      <c r="B108" s="309" t="s">
        <v>1602</v>
      </c>
      <c r="C108" s="31" t="s">
        <v>1552</v>
      </c>
      <c r="D108" s="31"/>
      <c r="E108" s="306"/>
      <c r="F108" s="307"/>
      <c r="G108" s="308"/>
      <c r="H108" s="307">
        <f t="shared" si="1"/>
        <v>0</v>
      </c>
      <c r="I108" s="313"/>
    </row>
    <row r="109" ht="20.1" customHeight="1" spans="1:9">
      <c r="A109" s="589" t="s">
        <v>679</v>
      </c>
      <c r="B109" s="309" t="s">
        <v>1603</v>
      </c>
      <c r="C109" s="31" t="s">
        <v>1552</v>
      </c>
      <c r="D109" s="31"/>
      <c r="E109" s="306"/>
      <c r="F109" s="307"/>
      <c r="G109" s="308"/>
      <c r="H109" s="307">
        <f t="shared" si="1"/>
        <v>0</v>
      </c>
      <c r="I109" s="313"/>
    </row>
    <row r="110" ht="20.1" customHeight="1" spans="1:9">
      <c r="A110" s="589" t="s">
        <v>681</v>
      </c>
      <c r="B110" s="309" t="s">
        <v>1604</v>
      </c>
      <c r="C110" s="31" t="s">
        <v>1552</v>
      </c>
      <c r="D110" s="31"/>
      <c r="E110" s="306"/>
      <c r="F110" s="307"/>
      <c r="G110" s="308"/>
      <c r="H110" s="307">
        <f t="shared" si="1"/>
        <v>0</v>
      </c>
      <c r="I110" s="313"/>
    </row>
    <row r="111" ht="20.1" customHeight="1" spans="1:9">
      <c r="A111" s="589" t="s">
        <v>683</v>
      </c>
      <c r="B111" s="309" t="s">
        <v>1605</v>
      </c>
      <c r="C111" s="31" t="s">
        <v>1552</v>
      </c>
      <c r="D111" s="31"/>
      <c r="E111" s="306"/>
      <c r="F111" s="307"/>
      <c r="G111" s="308"/>
      <c r="H111" s="307">
        <f t="shared" si="1"/>
        <v>0</v>
      </c>
      <c r="I111" s="313"/>
    </row>
    <row r="112" ht="20.1" customHeight="1" spans="1:9">
      <c r="A112" s="589" t="s">
        <v>685</v>
      </c>
      <c r="B112" s="309" t="s">
        <v>1606</v>
      </c>
      <c r="C112" s="31" t="s">
        <v>1552</v>
      </c>
      <c r="D112" s="31"/>
      <c r="E112" s="306"/>
      <c r="F112" s="307"/>
      <c r="G112" s="308"/>
      <c r="H112" s="307">
        <f t="shared" si="1"/>
        <v>0</v>
      </c>
      <c r="I112" s="313"/>
    </row>
    <row r="113" ht="20.1" customHeight="1" spans="1:9">
      <c r="A113" s="589" t="s">
        <v>687</v>
      </c>
      <c r="B113" s="309" t="s">
        <v>1607</v>
      </c>
      <c r="C113" s="31" t="s">
        <v>1552</v>
      </c>
      <c r="D113" s="31"/>
      <c r="E113" s="306"/>
      <c r="F113" s="307"/>
      <c r="G113" s="308"/>
      <c r="H113" s="307">
        <f t="shared" si="1"/>
        <v>0</v>
      </c>
      <c r="I113" s="313"/>
    </row>
    <row r="114" ht="20.1" customHeight="1" spans="1:9">
      <c r="A114" s="589" t="s">
        <v>689</v>
      </c>
      <c r="B114" s="309" t="s">
        <v>1608</v>
      </c>
      <c r="C114" s="31" t="s">
        <v>1552</v>
      </c>
      <c r="D114" s="31"/>
      <c r="E114" s="306"/>
      <c r="F114" s="307"/>
      <c r="G114" s="308"/>
      <c r="H114" s="307">
        <f t="shared" si="1"/>
        <v>0</v>
      </c>
      <c r="I114" s="313"/>
    </row>
    <row r="115" ht="20.1" customHeight="1" spans="1:9">
      <c r="A115" s="589" t="s">
        <v>691</v>
      </c>
      <c r="B115" s="309" t="s">
        <v>1609</v>
      </c>
      <c r="C115" s="31" t="s">
        <v>1552</v>
      </c>
      <c r="D115" s="31"/>
      <c r="E115" s="306"/>
      <c r="F115" s="307"/>
      <c r="G115" s="308"/>
      <c r="H115" s="307">
        <f t="shared" si="1"/>
        <v>0</v>
      </c>
      <c r="I115" s="313"/>
    </row>
    <row r="116" ht="20.1" customHeight="1" spans="1:9">
      <c r="A116" s="589" t="s">
        <v>693</v>
      </c>
      <c r="B116" s="309" t="s">
        <v>1610</v>
      </c>
      <c r="C116" s="31" t="s">
        <v>1552</v>
      </c>
      <c r="D116" s="31"/>
      <c r="E116" s="306"/>
      <c r="F116" s="307"/>
      <c r="G116" s="308"/>
      <c r="H116" s="307">
        <f t="shared" si="1"/>
        <v>0</v>
      </c>
      <c r="I116" s="313"/>
    </row>
    <row r="117" ht="20.1" customHeight="1" spans="1:9">
      <c r="A117" s="589" t="s">
        <v>695</v>
      </c>
      <c r="B117" s="309" t="s">
        <v>1611</v>
      </c>
      <c r="C117" s="31" t="s">
        <v>1552</v>
      </c>
      <c r="D117" s="31"/>
      <c r="E117" s="306"/>
      <c r="F117" s="307"/>
      <c r="G117" s="308"/>
      <c r="H117" s="307">
        <f t="shared" si="1"/>
        <v>0</v>
      </c>
      <c r="I117" s="313"/>
    </row>
    <row r="118" ht="20.1" customHeight="1" spans="1:9">
      <c r="A118" s="589" t="s">
        <v>697</v>
      </c>
      <c r="B118" s="309" t="s">
        <v>1612</v>
      </c>
      <c r="C118" s="31" t="s">
        <v>1552</v>
      </c>
      <c r="D118" s="31"/>
      <c r="E118" s="306"/>
      <c r="F118" s="307"/>
      <c r="G118" s="308"/>
      <c r="H118" s="307">
        <f t="shared" si="1"/>
        <v>0</v>
      </c>
      <c r="I118" s="313"/>
    </row>
    <row r="119" ht="20.1" customHeight="1" spans="1:9">
      <c r="A119" s="589" t="s">
        <v>699</v>
      </c>
      <c r="B119" s="309" t="s">
        <v>1613</v>
      </c>
      <c r="C119" s="31" t="s">
        <v>1552</v>
      </c>
      <c r="D119" s="31"/>
      <c r="E119" s="306"/>
      <c r="F119" s="307"/>
      <c r="G119" s="308"/>
      <c r="H119" s="307">
        <f t="shared" si="1"/>
        <v>0</v>
      </c>
      <c r="I119" s="313"/>
    </row>
    <row r="120" ht="20.1" customHeight="1" spans="1:9">
      <c r="A120" s="589" t="s">
        <v>701</v>
      </c>
      <c r="B120" s="309" t="s">
        <v>1614</v>
      </c>
      <c r="C120" s="31" t="s">
        <v>1552</v>
      </c>
      <c r="D120" s="31"/>
      <c r="E120" s="306"/>
      <c r="F120" s="307"/>
      <c r="G120" s="308"/>
      <c r="H120" s="307">
        <f t="shared" si="1"/>
        <v>0</v>
      </c>
      <c r="I120" s="313"/>
    </row>
    <row r="121" ht="20.1" customHeight="1" spans="1:9">
      <c r="A121" s="589" t="s">
        <v>703</v>
      </c>
      <c r="B121" s="309" t="s">
        <v>1615</v>
      </c>
      <c r="C121" s="31" t="s">
        <v>1552</v>
      </c>
      <c r="D121" s="31"/>
      <c r="E121" s="306"/>
      <c r="F121" s="307"/>
      <c r="G121" s="308"/>
      <c r="H121" s="307">
        <f t="shared" si="1"/>
        <v>0</v>
      </c>
      <c r="I121" s="313"/>
    </row>
    <row r="122" ht="20.1" customHeight="1" spans="1:9">
      <c r="A122" s="589" t="s">
        <v>705</v>
      </c>
      <c r="B122" s="309" t="s">
        <v>1616</v>
      </c>
      <c r="C122" s="31" t="s">
        <v>1552</v>
      </c>
      <c r="D122" s="31"/>
      <c r="E122" s="306"/>
      <c r="F122" s="307"/>
      <c r="G122" s="308"/>
      <c r="H122" s="307">
        <f t="shared" si="1"/>
        <v>0</v>
      </c>
      <c r="I122" s="313"/>
    </row>
    <row r="123" ht="20.1" customHeight="1" spans="1:9">
      <c r="A123" s="589" t="s">
        <v>706</v>
      </c>
      <c r="B123" s="309" t="s">
        <v>1617</v>
      </c>
      <c r="C123" s="31" t="s">
        <v>1552</v>
      </c>
      <c r="D123" s="31"/>
      <c r="E123" s="306"/>
      <c r="F123" s="307"/>
      <c r="G123" s="308"/>
      <c r="H123" s="307">
        <f t="shared" si="1"/>
        <v>0</v>
      </c>
      <c r="I123" s="313"/>
    </row>
    <row r="124" ht="20.1" customHeight="1" spans="1:9">
      <c r="A124" s="589" t="s">
        <v>708</v>
      </c>
      <c r="B124" s="309" t="s">
        <v>1618</v>
      </c>
      <c r="C124" s="31" t="s">
        <v>1552</v>
      </c>
      <c r="D124" s="31"/>
      <c r="E124" s="306"/>
      <c r="F124" s="307"/>
      <c r="G124" s="308"/>
      <c r="H124" s="307">
        <f t="shared" si="1"/>
        <v>0</v>
      </c>
      <c r="I124" s="313"/>
    </row>
    <row r="125" ht="20.1" customHeight="1" spans="1:9">
      <c r="A125" s="589" t="s">
        <v>710</v>
      </c>
      <c r="B125" s="309" t="s">
        <v>1619</v>
      </c>
      <c r="C125" s="31" t="s">
        <v>1552</v>
      </c>
      <c r="D125" s="31"/>
      <c r="E125" s="306"/>
      <c r="F125" s="307"/>
      <c r="G125" s="308"/>
      <c r="H125" s="307">
        <f t="shared" si="1"/>
        <v>0</v>
      </c>
      <c r="I125" s="313"/>
    </row>
    <row r="126" ht="20.1" customHeight="1" spans="1:9">
      <c r="A126" s="589" t="s">
        <v>712</v>
      </c>
      <c r="B126" s="309" t="s">
        <v>1620</v>
      </c>
      <c r="C126" s="31" t="s">
        <v>1552</v>
      </c>
      <c r="D126" s="31"/>
      <c r="E126" s="306"/>
      <c r="F126" s="307"/>
      <c r="G126" s="308"/>
      <c r="H126" s="307">
        <f t="shared" si="1"/>
        <v>0</v>
      </c>
      <c r="I126" s="313"/>
    </row>
    <row r="127" ht="20.1" customHeight="1" spans="1:9">
      <c r="A127" s="589" t="s">
        <v>714</v>
      </c>
      <c r="B127" s="309" t="s">
        <v>1621</v>
      </c>
      <c r="C127" s="31" t="s">
        <v>1552</v>
      </c>
      <c r="D127" s="31"/>
      <c r="E127" s="306"/>
      <c r="F127" s="307"/>
      <c r="G127" s="308"/>
      <c r="H127" s="307">
        <f t="shared" si="1"/>
        <v>0</v>
      </c>
      <c r="I127" s="313"/>
    </row>
    <row r="128" ht="20.1" customHeight="1" spans="1:9">
      <c r="A128" s="589" t="s">
        <v>716</v>
      </c>
      <c r="B128" s="309" t="s">
        <v>1622</v>
      </c>
      <c r="C128" s="31" t="s">
        <v>1552</v>
      </c>
      <c r="D128" s="31"/>
      <c r="E128" s="306"/>
      <c r="F128" s="307"/>
      <c r="G128" s="308"/>
      <c r="H128" s="307">
        <f t="shared" si="1"/>
        <v>0</v>
      </c>
      <c r="I128" s="313"/>
    </row>
    <row r="129" ht="20.1" customHeight="1" spans="1:9">
      <c r="A129" s="589" t="s">
        <v>718</v>
      </c>
      <c r="B129" s="309" t="s">
        <v>1623</v>
      </c>
      <c r="C129" s="31" t="s">
        <v>1552</v>
      </c>
      <c r="D129" s="31"/>
      <c r="E129" s="306"/>
      <c r="F129" s="307"/>
      <c r="G129" s="308"/>
      <c r="H129" s="307">
        <f t="shared" si="1"/>
        <v>0</v>
      </c>
      <c r="I129" s="313"/>
    </row>
    <row r="130" ht="20.1" customHeight="1" spans="1:9">
      <c r="A130" s="589" t="s">
        <v>720</v>
      </c>
      <c r="B130" s="309" t="s">
        <v>1624</v>
      </c>
      <c r="C130" s="31" t="s">
        <v>1552</v>
      </c>
      <c r="D130" s="31"/>
      <c r="E130" s="306"/>
      <c r="F130" s="307"/>
      <c r="G130" s="308"/>
      <c r="H130" s="307">
        <f t="shared" si="1"/>
        <v>0</v>
      </c>
      <c r="I130" s="313"/>
    </row>
    <row r="131" ht="20.1" customHeight="1" spans="1:9">
      <c r="A131" s="589" t="s">
        <v>722</v>
      </c>
      <c r="B131" s="309" t="s">
        <v>1625</v>
      </c>
      <c r="C131" s="31" t="s">
        <v>1552</v>
      </c>
      <c r="D131" s="31"/>
      <c r="E131" s="306"/>
      <c r="F131" s="307"/>
      <c r="G131" s="308"/>
      <c r="H131" s="307">
        <f t="shared" si="1"/>
        <v>0</v>
      </c>
      <c r="I131" s="313"/>
    </row>
    <row r="132" ht="20.1" customHeight="1" spans="1:9">
      <c r="A132" s="589" t="s">
        <v>724</v>
      </c>
      <c r="B132" s="309" t="s">
        <v>1570</v>
      </c>
      <c r="C132" s="31" t="s">
        <v>1552</v>
      </c>
      <c r="D132" s="31"/>
      <c r="E132" s="306"/>
      <c r="F132" s="307"/>
      <c r="G132" s="308"/>
      <c r="H132" s="307">
        <f t="shared" si="1"/>
        <v>0</v>
      </c>
      <c r="I132" s="313"/>
    </row>
    <row r="133" ht="20.1" customHeight="1" spans="1:9">
      <c r="A133" s="589" t="s">
        <v>726</v>
      </c>
      <c r="B133" s="309" t="s">
        <v>1571</v>
      </c>
      <c r="C133" s="31" t="s">
        <v>1552</v>
      </c>
      <c r="D133" s="31"/>
      <c r="E133" s="306"/>
      <c r="F133" s="307"/>
      <c r="G133" s="308"/>
      <c r="H133" s="307">
        <f t="shared" si="1"/>
        <v>0</v>
      </c>
      <c r="I133" s="313"/>
    </row>
    <row r="134" ht="20.1" customHeight="1" spans="1:9">
      <c r="A134" s="589" t="s">
        <v>728</v>
      </c>
      <c r="B134" s="309" t="s">
        <v>1626</v>
      </c>
      <c r="C134" s="31" t="s">
        <v>1552</v>
      </c>
      <c r="D134" s="31"/>
      <c r="E134" s="306"/>
      <c r="F134" s="307"/>
      <c r="G134" s="308"/>
      <c r="H134" s="307">
        <f t="shared" ref="H134:H197" si="2">F134+G134</f>
        <v>0</v>
      </c>
      <c r="I134" s="313"/>
    </row>
    <row r="135" ht="20.1" customHeight="1" spans="1:9">
      <c r="A135" s="589" t="s">
        <v>730</v>
      </c>
      <c r="B135" s="309" t="s">
        <v>1627</v>
      </c>
      <c r="C135" s="31" t="s">
        <v>1552</v>
      </c>
      <c r="D135" s="31"/>
      <c r="E135" s="306"/>
      <c r="F135" s="307"/>
      <c r="G135" s="308"/>
      <c r="H135" s="307">
        <f t="shared" si="2"/>
        <v>0</v>
      </c>
      <c r="I135" s="313"/>
    </row>
    <row r="136" ht="20.1" customHeight="1" spans="1:9">
      <c r="A136" s="589" t="s">
        <v>732</v>
      </c>
      <c r="B136" s="309" t="s">
        <v>1628</v>
      </c>
      <c r="C136" s="31" t="s">
        <v>1552</v>
      </c>
      <c r="D136" s="31"/>
      <c r="E136" s="306"/>
      <c r="F136" s="307"/>
      <c r="G136" s="308"/>
      <c r="H136" s="307">
        <f t="shared" si="2"/>
        <v>0</v>
      </c>
      <c r="I136" s="313"/>
    </row>
    <row r="137" ht="20.1" customHeight="1" spans="1:9">
      <c r="A137" s="589" t="s">
        <v>734</v>
      </c>
      <c r="B137" s="309" t="s">
        <v>1629</v>
      </c>
      <c r="C137" s="31" t="s">
        <v>1552</v>
      </c>
      <c r="D137" s="31"/>
      <c r="E137" s="306"/>
      <c r="F137" s="307"/>
      <c r="G137" s="308"/>
      <c r="H137" s="307">
        <f t="shared" si="2"/>
        <v>0</v>
      </c>
      <c r="I137" s="313"/>
    </row>
    <row r="138" ht="20.1" customHeight="1" spans="1:9">
      <c r="A138" s="589" t="s">
        <v>736</v>
      </c>
      <c r="B138" s="309" t="s">
        <v>1630</v>
      </c>
      <c r="C138" s="31" t="s">
        <v>1552</v>
      </c>
      <c r="D138" s="31"/>
      <c r="E138" s="306"/>
      <c r="F138" s="307"/>
      <c r="G138" s="308"/>
      <c r="H138" s="307">
        <f t="shared" si="2"/>
        <v>0</v>
      </c>
      <c r="I138" s="313"/>
    </row>
    <row r="139" ht="20.1" customHeight="1" spans="1:9">
      <c r="A139" s="589" t="s">
        <v>737</v>
      </c>
      <c r="B139" s="309" t="s">
        <v>1631</v>
      </c>
      <c r="C139" s="31" t="s">
        <v>1552</v>
      </c>
      <c r="D139" s="31"/>
      <c r="E139" s="306"/>
      <c r="F139" s="307"/>
      <c r="G139" s="308"/>
      <c r="H139" s="307">
        <f t="shared" si="2"/>
        <v>0</v>
      </c>
      <c r="I139" s="313"/>
    </row>
    <row r="140" ht="20.1" customHeight="1" spans="1:9">
      <c r="A140" s="589" t="s">
        <v>739</v>
      </c>
      <c r="B140" s="309" t="s">
        <v>1632</v>
      </c>
      <c r="C140" s="31" t="s">
        <v>1552</v>
      </c>
      <c r="D140" s="31"/>
      <c r="E140" s="306"/>
      <c r="F140" s="307"/>
      <c r="G140" s="308"/>
      <c r="H140" s="307">
        <f t="shared" si="2"/>
        <v>0</v>
      </c>
      <c r="I140" s="313"/>
    </row>
    <row r="141" ht="20.1" customHeight="1" spans="1:9">
      <c r="A141" s="589" t="s">
        <v>741</v>
      </c>
      <c r="B141" s="309" t="s">
        <v>1633</v>
      </c>
      <c r="C141" s="31" t="s">
        <v>1552</v>
      </c>
      <c r="D141" s="31"/>
      <c r="E141" s="306"/>
      <c r="F141" s="307"/>
      <c r="G141" s="308"/>
      <c r="H141" s="307">
        <f t="shared" si="2"/>
        <v>0</v>
      </c>
      <c r="I141" s="313"/>
    </row>
    <row r="142" ht="20.1" customHeight="1" spans="1:9">
      <c r="A142" s="589" t="s">
        <v>743</v>
      </c>
      <c r="B142" s="309" t="s">
        <v>1634</v>
      </c>
      <c r="C142" s="31" t="s">
        <v>1552</v>
      </c>
      <c r="D142" s="31"/>
      <c r="E142" s="306"/>
      <c r="F142" s="307"/>
      <c r="G142" s="308"/>
      <c r="H142" s="307">
        <f t="shared" si="2"/>
        <v>0</v>
      </c>
      <c r="I142" s="313"/>
    </row>
    <row r="143" ht="20.1" customHeight="1" spans="1:9">
      <c r="A143" s="589" t="s">
        <v>745</v>
      </c>
      <c r="B143" s="309" t="s">
        <v>1635</v>
      </c>
      <c r="C143" s="31" t="s">
        <v>1552</v>
      </c>
      <c r="D143" s="31"/>
      <c r="E143" s="306"/>
      <c r="F143" s="307"/>
      <c r="G143" s="308"/>
      <c r="H143" s="307">
        <f t="shared" si="2"/>
        <v>0</v>
      </c>
      <c r="I143" s="313"/>
    </row>
    <row r="144" ht="20.1" customHeight="1" spans="1:9">
      <c r="A144" s="589" t="s">
        <v>747</v>
      </c>
      <c r="B144" s="309" t="s">
        <v>1636</v>
      </c>
      <c r="C144" s="31" t="s">
        <v>1552</v>
      </c>
      <c r="D144" s="31"/>
      <c r="E144" s="306"/>
      <c r="F144" s="307"/>
      <c r="G144" s="308"/>
      <c r="H144" s="307">
        <f t="shared" si="2"/>
        <v>0</v>
      </c>
      <c r="I144" s="313"/>
    </row>
    <row r="145" ht="20.1" customHeight="1" spans="1:9">
      <c r="A145" s="589" t="s">
        <v>749</v>
      </c>
      <c r="B145" s="309" t="s">
        <v>1637</v>
      </c>
      <c r="C145" s="31" t="s">
        <v>1552</v>
      </c>
      <c r="D145" s="31"/>
      <c r="E145" s="306"/>
      <c r="F145" s="307"/>
      <c r="G145" s="308"/>
      <c r="H145" s="307">
        <f t="shared" si="2"/>
        <v>0</v>
      </c>
      <c r="I145" s="313"/>
    </row>
    <row r="146" ht="20.1" customHeight="1" spans="1:9">
      <c r="A146" s="589" t="s">
        <v>751</v>
      </c>
      <c r="B146" s="309" t="s">
        <v>1638</v>
      </c>
      <c r="C146" s="31" t="s">
        <v>1552</v>
      </c>
      <c r="D146" s="31"/>
      <c r="E146" s="306"/>
      <c r="F146" s="307"/>
      <c r="G146" s="308"/>
      <c r="H146" s="307">
        <f t="shared" si="2"/>
        <v>0</v>
      </c>
      <c r="I146" s="313"/>
    </row>
    <row r="147" ht="20.1" customHeight="1" spans="1:9">
      <c r="A147" s="589" t="s">
        <v>753</v>
      </c>
      <c r="B147" s="309" t="s">
        <v>1639</v>
      </c>
      <c r="C147" s="31" t="s">
        <v>1552</v>
      </c>
      <c r="D147" s="31"/>
      <c r="E147" s="306"/>
      <c r="F147" s="307"/>
      <c r="G147" s="308"/>
      <c r="H147" s="307">
        <f t="shared" si="2"/>
        <v>0</v>
      </c>
      <c r="I147" s="313"/>
    </row>
    <row r="148" ht="20.1" customHeight="1" spans="1:9">
      <c r="A148" s="589" t="s">
        <v>755</v>
      </c>
      <c r="B148" s="309" t="s">
        <v>1640</v>
      </c>
      <c r="C148" s="31" t="s">
        <v>1552</v>
      </c>
      <c r="D148" s="31"/>
      <c r="E148" s="306"/>
      <c r="F148" s="307"/>
      <c r="G148" s="308"/>
      <c r="H148" s="307">
        <f t="shared" si="2"/>
        <v>0</v>
      </c>
      <c r="I148" s="313"/>
    </row>
    <row r="149" ht="20.1" customHeight="1" spans="1:9">
      <c r="A149" s="589" t="s">
        <v>757</v>
      </c>
      <c r="B149" s="309" t="s">
        <v>1641</v>
      </c>
      <c r="C149" s="31" t="s">
        <v>1552</v>
      </c>
      <c r="D149" s="31"/>
      <c r="E149" s="306"/>
      <c r="F149" s="307"/>
      <c r="G149" s="308"/>
      <c r="H149" s="307">
        <f t="shared" si="2"/>
        <v>0</v>
      </c>
      <c r="I149" s="313"/>
    </row>
    <row r="150" ht="20.1" customHeight="1" spans="1:9">
      <c r="A150" s="589" t="s">
        <v>759</v>
      </c>
      <c r="B150" s="309" t="s">
        <v>1642</v>
      </c>
      <c r="C150" s="31" t="s">
        <v>1552</v>
      </c>
      <c r="D150" s="31"/>
      <c r="E150" s="306"/>
      <c r="F150" s="307"/>
      <c r="G150" s="308"/>
      <c r="H150" s="307">
        <f t="shared" si="2"/>
        <v>0</v>
      </c>
      <c r="I150" s="313"/>
    </row>
    <row r="151" ht="20.1" customHeight="1" spans="1:9">
      <c r="A151" s="589" t="s">
        <v>761</v>
      </c>
      <c r="B151" s="309" t="s">
        <v>1643</v>
      </c>
      <c r="C151" s="31" t="s">
        <v>1552</v>
      </c>
      <c r="D151" s="31"/>
      <c r="E151" s="306"/>
      <c r="F151" s="307"/>
      <c r="G151" s="308"/>
      <c r="H151" s="307">
        <f t="shared" si="2"/>
        <v>0</v>
      </c>
      <c r="I151" s="313"/>
    </row>
    <row r="152" ht="20.1" customHeight="1" spans="1:9">
      <c r="A152" s="589" t="s">
        <v>763</v>
      </c>
      <c r="B152" s="309" t="s">
        <v>1644</v>
      </c>
      <c r="C152" s="31" t="s">
        <v>1552</v>
      </c>
      <c r="D152" s="31"/>
      <c r="E152" s="306"/>
      <c r="F152" s="307"/>
      <c r="G152" s="308"/>
      <c r="H152" s="307">
        <f t="shared" si="2"/>
        <v>0</v>
      </c>
      <c r="I152" s="313"/>
    </row>
    <row r="153" ht="20.1" customHeight="1" spans="1:9">
      <c r="A153" s="589" t="s">
        <v>765</v>
      </c>
      <c r="B153" s="309" t="s">
        <v>1645</v>
      </c>
      <c r="C153" s="31" t="s">
        <v>1552</v>
      </c>
      <c r="D153" s="31"/>
      <c r="E153" s="306"/>
      <c r="F153" s="307"/>
      <c r="G153" s="308"/>
      <c r="H153" s="307">
        <f t="shared" si="2"/>
        <v>0</v>
      </c>
      <c r="I153" s="313"/>
    </row>
    <row r="154" ht="20.1" customHeight="1" spans="1:9">
      <c r="A154" s="589" t="s">
        <v>767</v>
      </c>
      <c r="B154" s="309" t="s">
        <v>1646</v>
      </c>
      <c r="C154" s="31" t="s">
        <v>1552</v>
      </c>
      <c r="D154" s="31"/>
      <c r="E154" s="306"/>
      <c r="F154" s="307"/>
      <c r="G154" s="308"/>
      <c r="H154" s="307">
        <f t="shared" si="2"/>
        <v>0</v>
      </c>
      <c r="I154" s="313"/>
    </row>
    <row r="155" ht="20.1" customHeight="1" spans="1:9">
      <c r="A155" s="589" t="s">
        <v>769</v>
      </c>
      <c r="B155" s="309" t="s">
        <v>1647</v>
      </c>
      <c r="C155" s="31" t="s">
        <v>1552</v>
      </c>
      <c r="D155" s="31"/>
      <c r="E155" s="306"/>
      <c r="F155" s="307"/>
      <c r="G155" s="308"/>
      <c r="H155" s="307">
        <f t="shared" si="2"/>
        <v>0</v>
      </c>
      <c r="I155" s="313"/>
    </row>
    <row r="156" ht="20.1" customHeight="1" spans="1:9">
      <c r="A156" s="589" t="s">
        <v>771</v>
      </c>
      <c r="B156" s="309" t="s">
        <v>1648</v>
      </c>
      <c r="C156" s="31" t="s">
        <v>1552</v>
      </c>
      <c r="D156" s="31"/>
      <c r="E156" s="306"/>
      <c r="F156" s="307"/>
      <c r="G156" s="308"/>
      <c r="H156" s="307">
        <f t="shared" si="2"/>
        <v>0</v>
      </c>
      <c r="I156" s="313"/>
    </row>
    <row r="157" ht="20.1" customHeight="1" spans="1:9">
      <c r="A157" s="589" t="s">
        <v>773</v>
      </c>
      <c r="B157" s="309" t="s">
        <v>1649</v>
      </c>
      <c r="C157" s="31" t="s">
        <v>1552</v>
      </c>
      <c r="D157" s="31"/>
      <c r="E157" s="306"/>
      <c r="F157" s="307"/>
      <c r="G157" s="308"/>
      <c r="H157" s="307">
        <f t="shared" si="2"/>
        <v>0</v>
      </c>
      <c r="I157" s="313"/>
    </row>
    <row r="158" ht="20.1" customHeight="1" spans="1:9">
      <c r="A158" s="589" t="s">
        <v>775</v>
      </c>
      <c r="B158" s="309" t="s">
        <v>1650</v>
      </c>
      <c r="C158" s="31" t="s">
        <v>1552</v>
      </c>
      <c r="D158" s="31"/>
      <c r="E158" s="306"/>
      <c r="F158" s="307"/>
      <c r="G158" s="308"/>
      <c r="H158" s="307">
        <f t="shared" si="2"/>
        <v>0</v>
      </c>
      <c r="I158" s="313"/>
    </row>
    <row r="159" ht="20.1" customHeight="1" spans="1:9">
      <c r="A159" s="589" t="s">
        <v>776</v>
      </c>
      <c r="B159" s="309" t="s">
        <v>1651</v>
      </c>
      <c r="C159" s="31" t="s">
        <v>1552</v>
      </c>
      <c r="D159" s="31"/>
      <c r="E159" s="306"/>
      <c r="F159" s="307"/>
      <c r="G159" s="308"/>
      <c r="H159" s="307">
        <f t="shared" si="2"/>
        <v>0</v>
      </c>
      <c r="I159" s="313"/>
    </row>
    <row r="160" ht="20.1" customHeight="1" spans="1:9">
      <c r="A160" s="589" t="s">
        <v>778</v>
      </c>
      <c r="B160" s="309" t="s">
        <v>1652</v>
      </c>
      <c r="C160" s="31" t="s">
        <v>1552</v>
      </c>
      <c r="D160" s="31"/>
      <c r="E160" s="306"/>
      <c r="F160" s="307"/>
      <c r="G160" s="308"/>
      <c r="H160" s="307">
        <f t="shared" si="2"/>
        <v>0</v>
      </c>
      <c r="I160" s="313"/>
    </row>
    <row r="161" ht="20.1" customHeight="1" spans="1:9">
      <c r="A161" s="589" t="s">
        <v>780</v>
      </c>
      <c r="B161" s="309" t="s">
        <v>1653</v>
      </c>
      <c r="C161" s="31" t="s">
        <v>1552</v>
      </c>
      <c r="D161" s="31"/>
      <c r="E161" s="306"/>
      <c r="F161" s="307"/>
      <c r="G161" s="308"/>
      <c r="H161" s="307">
        <f t="shared" si="2"/>
        <v>0</v>
      </c>
      <c r="I161" s="313"/>
    </row>
    <row r="162" ht="20.1" customHeight="1" spans="1:9">
      <c r="A162" s="589" t="s">
        <v>782</v>
      </c>
      <c r="B162" s="309" t="s">
        <v>1654</v>
      </c>
      <c r="C162" s="31" t="s">
        <v>1552</v>
      </c>
      <c r="D162" s="31"/>
      <c r="E162" s="306"/>
      <c r="F162" s="307"/>
      <c r="G162" s="308"/>
      <c r="H162" s="307">
        <f t="shared" si="2"/>
        <v>0</v>
      </c>
      <c r="I162" s="313"/>
    </row>
    <row r="163" ht="20.1" customHeight="1" spans="1:9">
      <c r="A163" s="589" t="s">
        <v>784</v>
      </c>
      <c r="B163" s="309" t="s">
        <v>1655</v>
      </c>
      <c r="C163" s="31" t="s">
        <v>1552</v>
      </c>
      <c r="D163" s="31"/>
      <c r="E163" s="306"/>
      <c r="F163" s="307"/>
      <c r="G163" s="308"/>
      <c r="H163" s="307">
        <f t="shared" si="2"/>
        <v>0</v>
      </c>
      <c r="I163" s="313"/>
    </row>
    <row r="164" ht="20.1" customHeight="1" spans="1:9">
      <c r="A164" s="589" t="s">
        <v>786</v>
      </c>
      <c r="B164" s="309" t="s">
        <v>1656</v>
      </c>
      <c r="C164" s="31" t="s">
        <v>1552</v>
      </c>
      <c r="D164" s="31"/>
      <c r="E164" s="306"/>
      <c r="F164" s="307"/>
      <c r="G164" s="308"/>
      <c r="H164" s="307">
        <f t="shared" si="2"/>
        <v>0</v>
      </c>
      <c r="I164" s="313"/>
    </row>
    <row r="165" ht="20.1" customHeight="1" spans="1:9">
      <c r="A165" s="589" t="s">
        <v>788</v>
      </c>
      <c r="B165" s="309" t="s">
        <v>1657</v>
      </c>
      <c r="C165" s="31" t="s">
        <v>1552</v>
      </c>
      <c r="D165" s="31"/>
      <c r="E165" s="306"/>
      <c r="F165" s="307"/>
      <c r="G165" s="308"/>
      <c r="H165" s="307">
        <f t="shared" si="2"/>
        <v>0</v>
      </c>
      <c r="I165" s="313"/>
    </row>
    <row r="166" ht="20.1" customHeight="1" spans="1:9">
      <c r="A166" s="589" t="s">
        <v>790</v>
      </c>
      <c r="B166" s="309" t="s">
        <v>1658</v>
      </c>
      <c r="C166" s="31" t="s">
        <v>1552</v>
      </c>
      <c r="D166" s="31"/>
      <c r="E166" s="306"/>
      <c r="F166" s="307"/>
      <c r="G166" s="308"/>
      <c r="H166" s="307">
        <f t="shared" si="2"/>
        <v>0</v>
      </c>
      <c r="I166" s="313"/>
    </row>
    <row r="167" ht="20.1" customHeight="1" spans="1:9">
      <c r="A167" s="589" t="s">
        <v>792</v>
      </c>
      <c r="B167" s="309" t="s">
        <v>1659</v>
      </c>
      <c r="C167" s="31" t="s">
        <v>1552</v>
      </c>
      <c r="D167" s="31"/>
      <c r="E167" s="306"/>
      <c r="F167" s="307"/>
      <c r="G167" s="308"/>
      <c r="H167" s="307">
        <f t="shared" si="2"/>
        <v>0</v>
      </c>
      <c r="I167" s="313"/>
    </row>
    <row r="168" ht="20.1" customHeight="1" spans="1:9">
      <c r="A168" s="589" t="s">
        <v>794</v>
      </c>
      <c r="B168" s="309" t="s">
        <v>1660</v>
      </c>
      <c r="C168" s="31" t="s">
        <v>1552</v>
      </c>
      <c r="D168" s="31"/>
      <c r="E168" s="306"/>
      <c r="F168" s="307"/>
      <c r="G168" s="308"/>
      <c r="H168" s="307">
        <f t="shared" si="2"/>
        <v>0</v>
      </c>
      <c r="I168" s="313"/>
    </row>
    <row r="169" ht="20.1" customHeight="1" spans="1:9">
      <c r="A169" s="589" t="s">
        <v>796</v>
      </c>
      <c r="B169" s="309" t="s">
        <v>1661</v>
      </c>
      <c r="C169" s="31" t="s">
        <v>1552</v>
      </c>
      <c r="D169" s="31"/>
      <c r="E169" s="306"/>
      <c r="F169" s="307"/>
      <c r="G169" s="308"/>
      <c r="H169" s="307">
        <f t="shared" si="2"/>
        <v>0</v>
      </c>
      <c r="I169" s="313"/>
    </row>
    <row r="170" ht="20.1" customHeight="1" spans="1:9">
      <c r="A170" s="589" t="s">
        <v>798</v>
      </c>
      <c r="B170" s="309" t="s">
        <v>1662</v>
      </c>
      <c r="C170" s="31" t="s">
        <v>1552</v>
      </c>
      <c r="D170" s="31"/>
      <c r="E170" s="306"/>
      <c r="F170" s="307"/>
      <c r="G170" s="308"/>
      <c r="H170" s="307">
        <f t="shared" si="2"/>
        <v>0</v>
      </c>
      <c r="I170" s="313"/>
    </row>
    <row r="171" ht="20.1" customHeight="1" spans="1:9">
      <c r="A171" s="589" t="s">
        <v>800</v>
      </c>
      <c r="B171" s="309" t="s">
        <v>1663</v>
      </c>
      <c r="C171" s="31" t="s">
        <v>1552</v>
      </c>
      <c r="D171" s="31"/>
      <c r="E171" s="306"/>
      <c r="F171" s="307"/>
      <c r="G171" s="308"/>
      <c r="H171" s="307">
        <f t="shared" si="2"/>
        <v>0</v>
      </c>
      <c r="I171" s="313"/>
    </row>
    <row r="172" ht="20.1" customHeight="1" spans="1:9">
      <c r="A172" s="589" t="s">
        <v>801</v>
      </c>
      <c r="B172" s="309" t="s">
        <v>1664</v>
      </c>
      <c r="C172" s="31" t="s">
        <v>1552</v>
      </c>
      <c r="D172" s="31"/>
      <c r="E172" s="306"/>
      <c r="F172" s="307"/>
      <c r="G172" s="308"/>
      <c r="H172" s="307">
        <f t="shared" si="2"/>
        <v>0</v>
      </c>
      <c r="I172" s="313"/>
    </row>
    <row r="173" ht="20.1" customHeight="1" spans="1:9">
      <c r="A173" s="589" t="s">
        <v>803</v>
      </c>
      <c r="B173" s="309" t="s">
        <v>1665</v>
      </c>
      <c r="C173" s="31" t="s">
        <v>1552</v>
      </c>
      <c r="D173" s="31"/>
      <c r="E173" s="306"/>
      <c r="F173" s="307"/>
      <c r="G173" s="308"/>
      <c r="H173" s="307">
        <f t="shared" si="2"/>
        <v>0</v>
      </c>
      <c r="I173" s="313"/>
    </row>
    <row r="174" ht="20.1" customHeight="1" spans="1:9">
      <c r="A174" s="589" t="s">
        <v>805</v>
      </c>
      <c r="B174" s="309" t="s">
        <v>1666</v>
      </c>
      <c r="C174" s="31" t="s">
        <v>1552</v>
      </c>
      <c r="D174" s="31"/>
      <c r="E174" s="306"/>
      <c r="F174" s="307"/>
      <c r="G174" s="308"/>
      <c r="H174" s="307">
        <f t="shared" si="2"/>
        <v>0</v>
      </c>
      <c r="I174" s="313"/>
    </row>
    <row r="175" ht="20.1" customHeight="1" spans="1:9">
      <c r="A175" s="589" t="s">
        <v>807</v>
      </c>
      <c r="B175" s="309" t="s">
        <v>1667</v>
      </c>
      <c r="C175" s="31" t="s">
        <v>1552</v>
      </c>
      <c r="D175" s="31"/>
      <c r="E175" s="306"/>
      <c r="F175" s="307"/>
      <c r="G175" s="308"/>
      <c r="H175" s="307">
        <f t="shared" si="2"/>
        <v>0</v>
      </c>
      <c r="I175" s="313"/>
    </row>
    <row r="176" ht="20.1" customHeight="1" spans="1:9">
      <c r="A176" s="589" t="s">
        <v>809</v>
      </c>
      <c r="B176" s="309" t="s">
        <v>1668</v>
      </c>
      <c r="C176" s="31" t="s">
        <v>1552</v>
      </c>
      <c r="D176" s="31"/>
      <c r="E176" s="306"/>
      <c r="F176" s="307"/>
      <c r="G176" s="308"/>
      <c r="H176" s="307">
        <f t="shared" si="2"/>
        <v>0</v>
      </c>
      <c r="I176" s="313"/>
    </row>
    <row r="177" ht="20.1" customHeight="1" spans="1:9">
      <c r="A177" s="589" t="s">
        <v>811</v>
      </c>
      <c r="B177" s="309" t="s">
        <v>1669</v>
      </c>
      <c r="C177" s="31" t="s">
        <v>1552</v>
      </c>
      <c r="D177" s="31"/>
      <c r="E177" s="306"/>
      <c r="F177" s="307"/>
      <c r="G177" s="308"/>
      <c r="H177" s="307">
        <f t="shared" si="2"/>
        <v>0</v>
      </c>
      <c r="I177" s="313"/>
    </row>
    <row r="178" ht="20.1" customHeight="1" spans="1:9">
      <c r="A178" s="589" t="s">
        <v>813</v>
      </c>
      <c r="B178" s="309" t="s">
        <v>1670</v>
      </c>
      <c r="C178" s="31" t="s">
        <v>1552</v>
      </c>
      <c r="D178" s="31"/>
      <c r="E178" s="306"/>
      <c r="F178" s="307"/>
      <c r="G178" s="308"/>
      <c r="H178" s="307">
        <f t="shared" si="2"/>
        <v>0</v>
      </c>
      <c r="I178" s="313"/>
    </row>
    <row r="179" ht="20.1" customHeight="1" spans="1:9">
      <c r="A179" s="589" t="s">
        <v>815</v>
      </c>
      <c r="B179" s="309" t="s">
        <v>1671</v>
      </c>
      <c r="C179" s="31" t="s">
        <v>1552</v>
      </c>
      <c r="D179" s="31"/>
      <c r="E179" s="306"/>
      <c r="F179" s="307"/>
      <c r="G179" s="308"/>
      <c r="H179" s="307">
        <f t="shared" si="2"/>
        <v>0</v>
      </c>
      <c r="I179" s="313"/>
    </row>
    <row r="180" ht="20.1" customHeight="1" spans="1:9">
      <c r="A180" s="589" t="s">
        <v>817</v>
      </c>
      <c r="B180" s="309" t="s">
        <v>1672</v>
      </c>
      <c r="C180" s="31" t="s">
        <v>1552</v>
      </c>
      <c r="D180" s="31"/>
      <c r="E180" s="306"/>
      <c r="F180" s="307"/>
      <c r="G180" s="308"/>
      <c r="H180" s="307">
        <f t="shared" si="2"/>
        <v>0</v>
      </c>
      <c r="I180" s="313"/>
    </row>
    <row r="181" ht="20.1" customHeight="1" spans="1:9">
      <c r="A181" s="589" t="s">
        <v>819</v>
      </c>
      <c r="B181" s="309" t="s">
        <v>1673</v>
      </c>
      <c r="C181" s="31" t="s">
        <v>1552</v>
      </c>
      <c r="D181" s="31"/>
      <c r="E181" s="306"/>
      <c r="F181" s="307"/>
      <c r="G181" s="308"/>
      <c r="H181" s="307">
        <f t="shared" si="2"/>
        <v>0</v>
      </c>
      <c r="I181" s="313"/>
    </row>
    <row r="182" ht="20.1" customHeight="1" spans="1:9">
      <c r="A182" s="589" t="s">
        <v>821</v>
      </c>
      <c r="B182" s="309" t="s">
        <v>1674</v>
      </c>
      <c r="C182" s="31" t="s">
        <v>1552</v>
      </c>
      <c r="D182" s="31"/>
      <c r="E182" s="306"/>
      <c r="F182" s="307"/>
      <c r="G182" s="308"/>
      <c r="H182" s="307">
        <f t="shared" si="2"/>
        <v>0</v>
      </c>
      <c r="I182" s="313"/>
    </row>
    <row r="183" ht="20.1" customHeight="1" spans="1:9">
      <c r="A183" s="589" t="s">
        <v>823</v>
      </c>
      <c r="B183" s="309" t="s">
        <v>1675</v>
      </c>
      <c r="C183" s="31" t="s">
        <v>1552</v>
      </c>
      <c r="D183" s="31"/>
      <c r="E183" s="306"/>
      <c r="F183" s="307"/>
      <c r="G183" s="308"/>
      <c r="H183" s="307">
        <f t="shared" si="2"/>
        <v>0</v>
      </c>
      <c r="I183" s="313"/>
    </row>
    <row r="184" ht="20.1" customHeight="1" spans="1:9">
      <c r="A184" s="589" t="s">
        <v>825</v>
      </c>
      <c r="B184" s="309" t="s">
        <v>1676</v>
      </c>
      <c r="C184" s="31" t="s">
        <v>1552</v>
      </c>
      <c r="D184" s="31"/>
      <c r="E184" s="306"/>
      <c r="F184" s="307"/>
      <c r="G184" s="308"/>
      <c r="H184" s="307">
        <f t="shared" si="2"/>
        <v>0</v>
      </c>
      <c r="I184" s="313"/>
    </row>
    <row r="185" ht="20.1" customHeight="1" spans="1:9">
      <c r="A185" s="589" t="s">
        <v>827</v>
      </c>
      <c r="B185" s="309" t="s">
        <v>1677</v>
      </c>
      <c r="C185" s="31" t="s">
        <v>1552</v>
      </c>
      <c r="D185" s="31"/>
      <c r="E185" s="306"/>
      <c r="F185" s="307"/>
      <c r="G185" s="308"/>
      <c r="H185" s="307">
        <f t="shared" si="2"/>
        <v>0</v>
      </c>
      <c r="I185" s="313"/>
    </row>
    <row r="186" ht="20.1" customHeight="1" spans="1:9">
      <c r="A186" s="589" t="s">
        <v>829</v>
      </c>
      <c r="B186" s="309" t="s">
        <v>1678</v>
      </c>
      <c r="C186" s="31" t="s">
        <v>1552</v>
      </c>
      <c r="D186" s="31"/>
      <c r="E186" s="306"/>
      <c r="F186" s="307"/>
      <c r="G186" s="308"/>
      <c r="H186" s="307">
        <f t="shared" si="2"/>
        <v>0</v>
      </c>
      <c r="I186" s="313"/>
    </row>
    <row r="187" ht="20.1" customHeight="1" spans="1:9">
      <c r="A187" s="589" t="s">
        <v>831</v>
      </c>
      <c r="B187" s="309" t="s">
        <v>1679</v>
      </c>
      <c r="C187" s="31" t="s">
        <v>1552</v>
      </c>
      <c r="D187" s="31"/>
      <c r="E187" s="306"/>
      <c r="F187" s="307"/>
      <c r="G187" s="308"/>
      <c r="H187" s="307">
        <f t="shared" si="2"/>
        <v>0</v>
      </c>
      <c r="I187" s="313"/>
    </row>
    <row r="188" ht="20.1" customHeight="1" spans="1:9">
      <c r="A188" s="589" t="s">
        <v>833</v>
      </c>
      <c r="B188" s="309" t="s">
        <v>1680</v>
      </c>
      <c r="C188" s="31" t="s">
        <v>1552</v>
      </c>
      <c r="D188" s="31"/>
      <c r="E188" s="306"/>
      <c r="F188" s="307"/>
      <c r="G188" s="308"/>
      <c r="H188" s="307">
        <f t="shared" si="2"/>
        <v>0</v>
      </c>
      <c r="I188" s="313"/>
    </row>
    <row r="189" ht="20.1" customHeight="1" spans="1:9">
      <c r="A189" s="589" t="s">
        <v>835</v>
      </c>
      <c r="B189" s="309" t="s">
        <v>1681</v>
      </c>
      <c r="C189" s="31" t="s">
        <v>1552</v>
      </c>
      <c r="D189" s="31"/>
      <c r="E189" s="306"/>
      <c r="F189" s="307"/>
      <c r="G189" s="308"/>
      <c r="H189" s="307">
        <f t="shared" si="2"/>
        <v>0</v>
      </c>
      <c r="I189" s="313"/>
    </row>
    <row r="190" ht="20.1" customHeight="1" spans="1:9">
      <c r="A190" s="589" t="s">
        <v>837</v>
      </c>
      <c r="B190" s="309" t="s">
        <v>1682</v>
      </c>
      <c r="C190" s="31" t="s">
        <v>1552</v>
      </c>
      <c r="D190" s="31"/>
      <c r="E190" s="306"/>
      <c r="F190" s="307"/>
      <c r="G190" s="308"/>
      <c r="H190" s="307">
        <f t="shared" si="2"/>
        <v>0</v>
      </c>
      <c r="I190" s="313"/>
    </row>
    <row r="191" ht="20.1" customHeight="1" spans="1:9">
      <c r="A191" s="589" t="s">
        <v>839</v>
      </c>
      <c r="B191" s="309" t="s">
        <v>1683</v>
      </c>
      <c r="C191" s="31" t="s">
        <v>1552</v>
      </c>
      <c r="D191" s="31"/>
      <c r="E191" s="306"/>
      <c r="F191" s="307"/>
      <c r="G191" s="308"/>
      <c r="H191" s="307">
        <f t="shared" si="2"/>
        <v>0</v>
      </c>
      <c r="I191" s="313"/>
    </row>
    <row r="192" ht="20.1" customHeight="1" spans="1:9">
      <c r="A192" s="589" t="s">
        <v>841</v>
      </c>
      <c r="B192" s="309" t="s">
        <v>1684</v>
      </c>
      <c r="C192" s="31" t="s">
        <v>1552</v>
      </c>
      <c r="D192" s="31"/>
      <c r="E192" s="306"/>
      <c r="F192" s="307"/>
      <c r="G192" s="308"/>
      <c r="H192" s="307">
        <f t="shared" si="2"/>
        <v>0</v>
      </c>
      <c r="I192" s="313"/>
    </row>
    <row r="193" ht="20.1" customHeight="1" spans="1:9">
      <c r="A193" s="589" t="s">
        <v>843</v>
      </c>
      <c r="B193" s="309" t="s">
        <v>1651</v>
      </c>
      <c r="C193" s="31" t="s">
        <v>1552</v>
      </c>
      <c r="D193" s="31"/>
      <c r="E193" s="306"/>
      <c r="F193" s="307"/>
      <c r="G193" s="308"/>
      <c r="H193" s="307">
        <f t="shared" si="2"/>
        <v>0</v>
      </c>
      <c r="I193" s="313"/>
    </row>
    <row r="194" ht="20.1" customHeight="1" spans="1:9">
      <c r="A194" s="589" t="s">
        <v>845</v>
      </c>
      <c r="B194" s="309" t="s">
        <v>1685</v>
      </c>
      <c r="C194" s="31" t="s">
        <v>1552</v>
      </c>
      <c r="D194" s="31"/>
      <c r="E194" s="306"/>
      <c r="F194" s="307"/>
      <c r="G194" s="308"/>
      <c r="H194" s="307">
        <f t="shared" si="2"/>
        <v>0</v>
      </c>
      <c r="I194" s="313"/>
    </row>
    <row r="195" ht="20.1" customHeight="1" spans="1:9">
      <c r="A195" s="589" t="s">
        <v>847</v>
      </c>
      <c r="B195" s="309" t="s">
        <v>1686</v>
      </c>
      <c r="C195" s="31" t="s">
        <v>1552</v>
      </c>
      <c r="D195" s="31"/>
      <c r="E195" s="306"/>
      <c r="F195" s="307"/>
      <c r="G195" s="308"/>
      <c r="H195" s="307">
        <f t="shared" si="2"/>
        <v>0</v>
      </c>
      <c r="I195" s="313"/>
    </row>
    <row r="196" ht="20.1" customHeight="1" spans="1:9">
      <c r="A196" s="589" t="s">
        <v>849</v>
      </c>
      <c r="B196" s="309" t="s">
        <v>1687</v>
      </c>
      <c r="C196" s="31" t="s">
        <v>1552</v>
      </c>
      <c r="D196" s="31"/>
      <c r="E196" s="306"/>
      <c r="F196" s="307"/>
      <c r="G196" s="308"/>
      <c r="H196" s="307">
        <f t="shared" si="2"/>
        <v>0</v>
      </c>
      <c r="I196" s="313"/>
    </row>
    <row r="197" ht="20.1" customHeight="1" spans="1:9">
      <c r="A197" s="589" t="s">
        <v>851</v>
      </c>
      <c r="B197" s="309" t="s">
        <v>1688</v>
      </c>
      <c r="C197" s="31" t="s">
        <v>1552</v>
      </c>
      <c r="D197" s="31"/>
      <c r="E197" s="306"/>
      <c r="F197" s="307"/>
      <c r="G197" s="308"/>
      <c r="H197" s="307">
        <f t="shared" si="2"/>
        <v>0</v>
      </c>
      <c r="I197" s="313"/>
    </row>
    <row r="198" ht="20.1" customHeight="1" spans="1:9">
      <c r="A198" s="589" t="s">
        <v>853</v>
      </c>
      <c r="B198" s="309" t="s">
        <v>1689</v>
      </c>
      <c r="C198" s="31" t="s">
        <v>1552</v>
      </c>
      <c r="D198" s="31"/>
      <c r="E198" s="306"/>
      <c r="F198" s="307"/>
      <c r="G198" s="308"/>
      <c r="H198" s="307">
        <f t="shared" ref="H198:H261" si="3">F198+G198</f>
        <v>0</v>
      </c>
      <c r="I198" s="313"/>
    </row>
    <row r="199" ht="20.1" customHeight="1" spans="1:9">
      <c r="A199" s="589" t="s">
        <v>855</v>
      </c>
      <c r="B199" s="309" t="s">
        <v>1690</v>
      </c>
      <c r="C199" s="31" t="s">
        <v>1552</v>
      </c>
      <c r="D199" s="31"/>
      <c r="E199" s="306"/>
      <c r="F199" s="307"/>
      <c r="G199" s="308"/>
      <c r="H199" s="307">
        <f t="shared" si="3"/>
        <v>0</v>
      </c>
      <c r="I199" s="313"/>
    </row>
    <row r="200" ht="20.1" customHeight="1" spans="1:9">
      <c r="A200" s="589" t="s">
        <v>857</v>
      </c>
      <c r="B200" s="309" t="s">
        <v>1691</v>
      </c>
      <c r="C200" s="31" t="s">
        <v>1552</v>
      </c>
      <c r="D200" s="31"/>
      <c r="E200" s="306"/>
      <c r="F200" s="307"/>
      <c r="G200" s="308"/>
      <c r="H200" s="307">
        <f t="shared" si="3"/>
        <v>0</v>
      </c>
      <c r="I200" s="313"/>
    </row>
    <row r="201" ht="20.1" customHeight="1" spans="1:9">
      <c r="A201" s="589" t="s">
        <v>858</v>
      </c>
      <c r="B201" s="309" t="s">
        <v>1692</v>
      </c>
      <c r="C201" s="31" t="s">
        <v>1552</v>
      </c>
      <c r="D201" s="31"/>
      <c r="E201" s="306"/>
      <c r="F201" s="307"/>
      <c r="G201" s="308"/>
      <c r="H201" s="307">
        <f t="shared" si="3"/>
        <v>0</v>
      </c>
      <c r="I201" s="313"/>
    </row>
    <row r="202" ht="20.1" customHeight="1" spans="1:9">
      <c r="A202" s="589" t="s">
        <v>860</v>
      </c>
      <c r="B202" s="309" t="s">
        <v>1693</v>
      </c>
      <c r="C202" s="31" t="s">
        <v>1552</v>
      </c>
      <c r="D202" s="31"/>
      <c r="E202" s="306"/>
      <c r="F202" s="307"/>
      <c r="G202" s="308"/>
      <c r="H202" s="307">
        <f t="shared" si="3"/>
        <v>0</v>
      </c>
      <c r="I202" s="313"/>
    </row>
    <row r="203" ht="20.1" customHeight="1" spans="1:9">
      <c r="A203" s="589" t="s">
        <v>861</v>
      </c>
      <c r="B203" s="309" t="s">
        <v>1694</v>
      </c>
      <c r="C203" s="31" t="s">
        <v>1552</v>
      </c>
      <c r="D203" s="31"/>
      <c r="E203" s="306"/>
      <c r="F203" s="307"/>
      <c r="G203" s="308"/>
      <c r="H203" s="307">
        <f t="shared" si="3"/>
        <v>0</v>
      </c>
      <c r="I203" s="313"/>
    </row>
    <row r="204" ht="20.1" customHeight="1" spans="1:9">
      <c r="A204" s="589" t="s">
        <v>863</v>
      </c>
      <c r="B204" s="309" t="s">
        <v>1695</v>
      </c>
      <c r="C204" s="31" t="s">
        <v>1552</v>
      </c>
      <c r="D204" s="31"/>
      <c r="E204" s="306"/>
      <c r="F204" s="307"/>
      <c r="G204" s="308"/>
      <c r="H204" s="307">
        <f t="shared" si="3"/>
        <v>0</v>
      </c>
      <c r="I204" s="313"/>
    </row>
    <row r="205" ht="20.1" customHeight="1" spans="1:9">
      <c r="A205" s="589" t="s">
        <v>864</v>
      </c>
      <c r="B205" s="309" t="s">
        <v>1696</v>
      </c>
      <c r="C205" s="31" t="s">
        <v>1552</v>
      </c>
      <c r="D205" s="31"/>
      <c r="E205" s="306"/>
      <c r="F205" s="307"/>
      <c r="G205" s="308"/>
      <c r="H205" s="307">
        <f t="shared" si="3"/>
        <v>0</v>
      </c>
      <c r="I205" s="313"/>
    </row>
    <row r="206" ht="20.1" customHeight="1" spans="1:9">
      <c r="A206" s="589" t="s">
        <v>866</v>
      </c>
      <c r="B206" s="309" t="s">
        <v>1697</v>
      </c>
      <c r="C206" s="31" t="s">
        <v>1552</v>
      </c>
      <c r="D206" s="31"/>
      <c r="E206" s="306"/>
      <c r="F206" s="307"/>
      <c r="G206" s="308"/>
      <c r="H206" s="307">
        <f t="shared" si="3"/>
        <v>0</v>
      </c>
      <c r="I206" s="313"/>
    </row>
    <row r="207" ht="20.1" customHeight="1" spans="1:9">
      <c r="A207" s="589" t="s">
        <v>867</v>
      </c>
      <c r="B207" s="309" t="s">
        <v>1698</v>
      </c>
      <c r="C207" s="31" t="s">
        <v>1552</v>
      </c>
      <c r="D207" s="31"/>
      <c r="E207" s="306"/>
      <c r="F207" s="307"/>
      <c r="G207" s="308"/>
      <c r="H207" s="307">
        <f t="shared" si="3"/>
        <v>0</v>
      </c>
      <c r="I207" s="313"/>
    </row>
    <row r="208" ht="20.1" customHeight="1" spans="1:9">
      <c r="A208" s="589" t="s">
        <v>869</v>
      </c>
      <c r="B208" s="309" t="s">
        <v>1699</v>
      </c>
      <c r="C208" s="31" t="s">
        <v>1552</v>
      </c>
      <c r="D208" s="31"/>
      <c r="E208" s="306"/>
      <c r="F208" s="307"/>
      <c r="G208" s="308"/>
      <c r="H208" s="307">
        <f t="shared" si="3"/>
        <v>0</v>
      </c>
      <c r="I208" s="313"/>
    </row>
    <row r="209" ht="20.1" customHeight="1" spans="1:9">
      <c r="A209" s="589" t="s">
        <v>870</v>
      </c>
      <c r="B209" s="309" t="s">
        <v>1700</v>
      </c>
      <c r="C209" s="31" t="s">
        <v>1552</v>
      </c>
      <c r="D209" s="31"/>
      <c r="E209" s="306"/>
      <c r="F209" s="307"/>
      <c r="G209" s="308"/>
      <c r="H209" s="307">
        <f t="shared" si="3"/>
        <v>0</v>
      </c>
      <c r="I209" s="313"/>
    </row>
    <row r="210" ht="20.1" customHeight="1" spans="1:9">
      <c r="A210" s="589" t="s">
        <v>872</v>
      </c>
      <c r="B210" s="309" t="s">
        <v>1701</v>
      </c>
      <c r="C210" s="31" t="s">
        <v>1552</v>
      </c>
      <c r="D210" s="31"/>
      <c r="E210" s="306"/>
      <c r="F210" s="307"/>
      <c r="G210" s="308"/>
      <c r="H210" s="307">
        <f t="shared" si="3"/>
        <v>0</v>
      </c>
      <c r="I210" s="313"/>
    </row>
    <row r="211" ht="20.1" customHeight="1" spans="1:9">
      <c r="A211" s="589" t="s">
        <v>874</v>
      </c>
      <c r="B211" s="309" t="s">
        <v>1702</v>
      </c>
      <c r="C211" s="31" t="s">
        <v>1552</v>
      </c>
      <c r="D211" s="31"/>
      <c r="E211" s="306"/>
      <c r="F211" s="307"/>
      <c r="G211" s="308"/>
      <c r="H211" s="307">
        <f t="shared" si="3"/>
        <v>0</v>
      </c>
      <c r="I211" s="313"/>
    </row>
    <row r="212" ht="20.1" customHeight="1" spans="1:9">
      <c r="A212" s="589" t="s">
        <v>876</v>
      </c>
      <c r="B212" s="309" t="s">
        <v>1703</v>
      </c>
      <c r="C212" s="31" t="s">
        <v>1552</v>
      </c>
      <c r="D212" s="31"/>
      <c r="E212" s="306"/>
      <c r="F212" s="307"/>
      <c r="G212" s="308"/>
      <c r="H212" s="307">
        <f t="shared" si="3"/>
        <v>0</v>
      </c>
      <c r="I212" s="313"/>
    </row>
    <row r="213" ht="20.1" customHeight="1" spans="1:9">
      <c r="A213" s="589" t="s">
        <v>878</v>
      </c>
      <c r="B213" s="309" t="s">
        <v>1704</v>
      </c>
      <c r="C213" s="31" t="s">
        <v>1552</v>
      </c>
      <c r="D213" s="31"/>
      <c r="E213" s="306"/>
      <c r="F213" s="307"/>
      <c r="G213" s="308"/>
      <c r="H213" s="307">
        <f t="shared" si="3"/>
        <v>0</v>
      </c>
      <c r="I213" s="313"/>
    </row>
    <row r="214" ht="20.1" customHeight="1" spans="1:9">
      <c r="A214" s="589" t="s">
        <v>880</v>
      </c>
      <c r="B214" s="309" t="s">
        <v>1705</v>
      </c>
      <c r="C214" s="31" t="s">
        <v>1552</v>
      </c>
      <c r="D214" s="31"/>
      <c r="E214" s="306"/>
      <c r="F214" s="307"/>
      <c r="G214" s="308"/>
      <c r="H214" s="307">
        <f t="shared" si="3"/>
        <v>0</v>
      </c>
      <c r="I214" s="313"/>
    </row>
    <row r="215" ht="20.1" customHeight="1" spans="1:9">
      <c r="A215" s="589" t="s">
        <v>882</v>
      </c>
      <c r="B215" s="309" t="s">
        <v>1706</v>
      </c>
      <c r="C215" s="31" t="s">
        <v>1552</v>
      </c>
      <c r="D215" s="31"/>
      <c r="E215" s="306"/>
      <c r="F215" s="307"/>
      <c r="G215" s="308"/>
      <c r="H215" s="307">
        <f t="shared" si="3"/>
        <v>0</v>
      </c>
      <c r="I215" s="313"/>
    </row>
    <row r="216" ht="20.1" customHeight="1" spans="1:9">
      <c r="A216" s="589" t="s">
        <v>884</v>
      </c>
      <c r="B216" s="309" t="s">
        <v>1707</v>
      </c>
      <c r="C216" s="31" t="s">
        <v>1552</v>
      </c>
      <c r="D216" s="31"/>
      <c r="E216" s="306"/>
      <c r="F216" s="307"/>
      <c r="G216" s="308"/>
      <c r="H216" s="307">
        <f t="shared" si="3"/>
        <v>0</v>
      </c>
      <c r="I216" s="313"/>
    </row>
    <row r="217" ht="20.1" customHeight="1" spans="1:9">
      <c r="A217" s="589" t="s">
        <v>886</v>
      </c>
      <c r="B217" s="309" t="s">
        <v>1708</v>
      </c>
      <c r="C217" s="31" t="s">
        <v>1552</v>
      </c>
      <c r="D217" s="31"/>
      <c r="E217" s="306"/>
      <c r="F217" s="307"/>
      <c r="G217" s="308"/>
      <c r="H217" s="307">
        <f t="shared" si="3"/>
        <v>0</v>
      </c>
      <c r="I217" s="313"/>
    </row>
    <row r="218" ht="20.1" customHeight="1" spans="1:9">
      <c r="A218" s="589" t="s">
        <v>887</v>
      </c>
      <c r="B218" s="309" t="s">
        <v>1709</v>
      </c>
      <c r="C218" s="31" t="s">
        <v>1552</v>
      </c>
      <c r="D218" s="31"/>
      <c r="E218" s="306"/>
      <c r="F218" s="307"/>
      <c r="G218" s="308"/>
      <c r="H218" s="307">
        <f t="shared" si="3"/>
        <v>0</v>
      </c>
      <c r="I218" s="313"/>
    </row>
    <row r="219" ht="20.1" customHeight="1" spans="1:9">
      <c r="A219" s="589" t="s">
        <v>889</v>
      </c>
      <c r="B219" s="309" t="s">
        <v>1710</v>
      </c>
      <c r="C219" s="31" t="s">
        <v>1552</v>
      </c>
      <c r="D219" s="31"/>
      <c r="E219" s="306"/>
      <c r="F219" s="307"/>
      <c r="G219" s="308"/>
      <c r="H219" s="307">
        <f t="shared" si="3"/>
        <v>0</v>
      </c>
      <c r="I219" s="313"/>
    </row>
    <row r="220" ht="20.1" customHeight="1" spans="1:9">
      <c r="A220" s="589" t="s">
        <v>891</v>
      </c>
      <c r="B220" s="309" t="s">
        <v>1711</v>
      </c>
      <c r="C220" s="31" t="s">
        <v>1552</v>
      </c>
      <c r="D220" s="31"/>
      <c r="E220" s="306"/>
      <c r="F220" s="307"/>
      <c r="G220" s="308"/>
      <c r="H220" s="307">
        <f t="shared" si="3"/>
        <v>0</v>
      </c>
      <c r="I220" s="313"/>
    </row>
    <row r="221" ht="20.1" customHeight="1" spans="1:9">
      <c r="A221" s="589" t="s">
        <v>893</v>
      </c>
      <c r="B221" s="309" t="s">
        <v>1712</v>
      </c>
      <c r="C221" s="31" t="s">
        <v>1552</v>
      </c>
      <c r="D221" s="31"/>
      <c r="E221" s="306"/>
      <c r="F221" s="307"/>
      <c r="G221" s="308"/>
      <c r="H221" s="307">
        <f t="shared" si="3"/>
        <v>0</v>
      </c>
      <c r="I221" s="313"/>
    </row>
    <row r="222" ht="20.1" customHeight="1" spans="1:9">
      <c r="A222" s="589" t="s">
        <v>894</v>
      </c>
      <c r="B222" s="309" t="s">
        <v>1713</v>
      </c>
      <c r="C222" s="31" t="s">
        <v>1552</v>
      </c>
      <c r="D222" s="31"/>
      <c r="E222" s="306"/>
      <c r="F222" s="307"/>
      <c r="G222" s="308"/>
      <c r="H222" s="307">
        <f t="shared" si="3"/>
        <v>0</v>
      </c>
      <c r="I222" s="313"/>
    </row>
    <row r="223" ht="20.1" customHeight="1" spans="1:9">
      <c r="A223" s="589" t="s">
        <v>896</v>
      </c>
      <c r="B223" s="309" t="s">
        <v>1714</v>
      </c>
      <c r="C223" s="31" t="s">
        <v>1552</v>
      </c>
      <c r="D223" s="31"/>
      <c r="E223" s="306"/>
      <c r="F223" s="307"/>
      <c r="G223" s="308"/>
      <c r="H223" s="307">
        <f t="shared" si="3"/>
        <v>0</v>
      </c>
      <c r="I223" s="313"/>
    </row>
    <row r="224" ht="20.1" customHeight="1" spans="1:9">
      <c r="A224" s="589" t="s">
        <v>898</v>
      </c>
      <c r="B224" s="309" t="s">
        <v>1715</v>
      </c>
      <c r="C224" s="31" t="s">
        <v>1552</v>
      </c>
      <c r="D224" s="31"/>
      <c r="E224" s="306"/>
      <c r="F224" s="307"/>
      <c r="G224" s="308"/>
      <c r="H224" s="307">
        <f t="shared" si="3"/>
        <v>0</v>
      </c>
      <c r="I224" s="313"/>
    </row>
    <row r="225" ht="20.1" customHeight="1" spans="1:9">
      <c r="A225" s="589" t="s">
        <v>900</v>
      </c>
      <c r="B225" s="309" t="s">
        <v>1716</v>
      </c>
      <c r="C225" s="31" t="s">
        <v>1552</v>
      </c>
      <c r="D225" s="31"/>
      <c r="E225" s="306"/>
      <c r="F225" s="307"/>
      <c r="G225" s="308"/>
      <c r="H225" s="307">
        <f t="shared" si="3"/>
        <v>0</v>
      </c>
      <c r="I225" s="313"/>
    </row>
    <row r="226" ht="20.1" customHeight="1" spans="1:9">
      <c r="A226" s="589" t="s">
        <v>902</v>
      </c>
      <c r="B226" s="309" t="s">
        <v>1717</v>
      </c>
      <c r="C226" s="31" t="s">
        <v>1552</v>
      </c>
      <c r="D226" s="31"/>
      <c r="E226" s="306"/>
      <c r="F226" s="307"/>
      <c r="G226" s="308"/>
      <c r="H226" s="307">
        <f t="shared" si="3"/>
        <v>0</v>
      </c>
      <c r="I226" s="313"/>
    </row>
    <row r="227" ht="20.1" customHeight="1" spans="1:9">
      <c r="A227" s="589" t="s">
        <v>903</v>
      </c>
      <c r="B227" s="309" t="s">
        <v>1718</v>
      </c>
      <c r="C227" s="31" t="s">
        <v>1552</v>
      </c>
      <c r="D227" s="31"/>
      <c r="E227" s="306"/>
      <c r="F227" s="307"/>
      <c r="G227" s="308"/>
      <c r="H227" s="307">
        <f t="shared" si="3"/>
        <v>0</v>
      </c>
      <c r="I227" s="313"/>
    </row>
    <row r="228" ht="20.1" customHeight="1" spans="1:9">
      <c r="A228" s="589" t="s">
        <v>905</v>
      </c>
      <c r="B228" s="309" t="s">
        <v>1719</v>
      </c>
      <c r="C228" s="31" t="s">
        <v>1552</v>
      </c>
      <c r="D228" s="31"/>
      <c r="E228" s="306"/>
      <c r="F228" s="307"/>
      <c r="G228" s="308"/>
      <c r="H228" s="307">
        <f t="shared" si="3"/>
        <v>0</v>
      </c>
      <c r="I228" s="313"/>
    </row>
    <row r="229" ht="20.1" customHeight="1" spans="1:9">
      <c r="A229" s="589" t="s">
        <v>906</v>
      </c>
      <c r="B229" s="309" t="s">
        <v>1720</v>
      </c>
      <c r="C229" s="31" t="s">
        <v>1552</v>
      </c>
      <c r="D229" s="31"/>
      <c r="E229" s="306"/>
      <c r="F229" s="307"/>
      <c r="G229" s="308"/>
      <c r="H229" s="307">
        <f t="shared" si="3"/>
        <v>0</v>
      </c>
      <c r="I229" s="313"/>
    </row>
    <row r="230" ht="20.1" customHeight="1" spans="1:9">
      <c r="A230" s="589" t="s">
        <v>908</v>
      </c>
      <c r="B230" s="309" t="s">
        <v>1721</v>
      </c>
      <c r="C230" s="31" t="s">
        <v>1552</v>
      </c>
      <c r="D230" s="31"/>
      <c r="E230" s="306"/>
      <c r="F230" s="307"/>
      <c r="G230" s="308"/>
      <c r="H230" s="307">
        <f t="shared" si="3"/>
        <v>0</v>
      </c>
      <c r="I230" s="313"/>
    </row>
    <row r="231" ht="20.1" customHeight="1" spans="1:9">
      <c r="A231" s="589" t="s">
        <v>910</v>
      </c>
      <c r="B231" s="309" t="s">
        <v>1722</v>
      </c>
      <c r="C231" s="31" t="s">
        <v>1552</v>
      </c>
      <c r="D231" s="31"/>
      <c r="E231" s="306"/>
      <c r="F231" s="307"/>
      <c r="G231" s="308"/>
      <c r="H231" s="307">
        <f t="shared" si="3"/>
        <v>0</v>
      </c>
      <c r="I231" s="313"/>
    </row>
    <row r="232" ht="20.1" customHeight="1" spans="1:9">
      <c r="A232" s="589" t="s">
        <v>912</v>
      </c>
      <c r="B232" s="309" t="s">
        <v>1723</v>
      </c>
      <c r="C232" s="31" t="s">
        <v>1552</v>
      </c>
      <c r="D232" s="31"/>
      <c r="E232" s="306"/>
      <c r="F232" s="307"/>
      <c r="G232" s="308"/>
      <c r="H232" s="307">
        <f t="shared" si="3"/>
        <v>0</v>
      </c>
      <c r="I232" s="313"/>
    </row>
    <row r="233" ht="20.1" customHeight="1" spans="1:9">
      <c r="A233" s="589" t="s">
        <v>913</v>
      </c>
      <c r="B233" s="309" t="s">
        <v>1724</v>
      </c>
      <c r="C233" s="31" t="s">
        <v>1552</v>
      </c>
      <c r="D233" s="31"/>
      <c r="E233" s="306"/>
      <c r="F233" s="307"/>
      <c r="G233" s="308"/>
      <c r="H233" s="307">
        <f t="shared" si="3"/>
        <v>0</v>
      </c>
      <c r="I233" s="313"/>
    </row>
    <row r="234" ht="20.1" customHeight="1" spans="1:9">
      <c r="A234" s="589" t="s">
        <v>915</v>
      </c>
      <c r="B234" s="309" t="s">
        <v>1725</v>
      </c>
      <c r="C234" s="31" t="s">
        <v>1552</v>
      </c>
      <c r="D234" s="31"/>
      <c r="E234" s="306"/>
      <c r="F234" s="307"/>
      <c r="G234" s="308"/>
      <c r="H234" s="307">
        <f t="shared" si="3"/>
        <v>0</v>
      </c>
      <c r="I234" s="313"/>
    </row>
    <row r="235" ht="20.1" customHeight="1" spans="1:9">
      <c r="A235" s="589" t="s">
        <v>916</v>
      </c>
      <c r="B235" s="309" t="s">
        <v>1725</v>
      </c>
      <c r="C235" s="31" t="s">
        <v>1552</v>
      </c>
      <c r="D235" s="31"/>
      <c r="E235" s="306"/>
      <c r="F235" s="307"/>
      <c r="G235" s="308"/>
      <c r="H235" s="307">
        <f t="shared" si="3"/>
        <v>0</v>
      </c>
      <c r="I235" s="313"/>
    </row>
    <row r="236" ht="20.1" customHeight="1" spans="1:9">
      <c r="A236" s="589" t="s">
        <v>918</v>
      </c>
      <c r="B236" s="309" t="s">
        <v>1726</v>
      </c>
      <c r="C236" s="31" t="s">
        <v>1552</v>
      </c>
      <c r="D236" s="31"/>
      <c r="E236" s="306"/>
      <c r="F236" s="307"/>
      <c r="G236" s="308"/>
      <c r="H236" s="307">
        <f t="shared" si="3"/>
        <v>0</v>
      </c>
      <c r="I236" s="313"/>
    </row>
    <row r="237" ht="20.1" customHeight="1" spans="1:9">
      <c r="A237" s="589" t="s">
        <v>920</v>
      </c>
      <c r="B237" s="309" t="s">
        <v>1727</v>
      </c>
      <c r="C237" s="31" t="s">
        <v>1552</v>
      </c>
      <c r="D237" s="31"/>
      <c r="E237" s="306"/>
      <c r="F237" s="307"/>
      <c r="G237" s="308"/>
      <c r="H237" s="307">
        <f t="shared" si="3"/>
        <v>0</v>
      </c>
      <c r="I237" s="313"/>
    </row>
    <row r="238" ht="20.1" customHeight="1" spans="1:9">
      <c r="A238" s="589" t="s">
        <v>922</v>
      </c>
      <c r="B238" s="309" t="s">
        <v>1728</v>
      </c>
      <c r="C238" s="31" t="s">
        <v>1552</v>
      </c>
      <c r="D238" s="31"/>
      <c r="E238" s="306"/>
      <c r="F238" s="307"/>
      <c r="G238" s="308"/>
      <c r="H238" s="307">
        <f t="shared" si="3"/>
        <v>0</v>
      </c>
      <c r="I238" s="313"/>
    </row>
    <row r="239" ht="20.1" customHeight="1" spans="1:9">
      <c r="A239" s="589" t="s">
        <v>923</v>
      </c>
      <c r="B239" s="309" t="s">
        <v>1729</v>
      </c>
      <c r="C239" s="31" t="s">
        <v>1552</v>
      </c>
      <c r="D239" s="31"/>
      <c r="E239" s="306"/>
      <c r="F239" s="307"/>
      <c r="G239" s="308"/>
      <c r="H239" s="307">
        <f t="shared" si="3"/>
        <v>0</v>
      </c>
      <c r="I239" s="313"/>
    </row>
    <row r="240" ht="20.1" customHeight="1" spans="1:9">
      <c r="A240" s="589" t="s">
        <v>925</v>
      </c>
      <c r="B240" s="309" t="s">
        <v>1730</v>
      </c>
      <c r="C240" s="31" t="s">
        <v>1552</v>
      </c>
      <c r="D240" s="31"/>
      <c r="E240" s="306"/>
      <c r="F240" s="307"/>
      <c r="G240" s="308"/>
      <c r="H240" s="307">
        <f t="shared" si="3"/>
        <v>0</v>
      </c>
      <c r="I240" s="313"/>
    </row>
    <row r="241" ht="20.1" customHeight="1" spans="1:9">
      <c r="A241" s="589" t="s">
        <v>927</v>
      </c>
      <c r="B241" s="309" t="s">
        <v>1731</v>
      </c>
      <c r="C241" s="31" t="s">
        <v>1552</v>
      </c>
      <c r="D241" s="31"/>
      <c r="E241" s="306"/>
      <c r="F241" s="307"/>
      <c r="G241" s="308"/>
      <c r="H241" s="307">
        <f t="shared" si="3"/>
        <v>0</v>
      </c>
      <c r="I241" s="313"/>
    </row>
    <row r="242" ht="20.1" customHeight="1" spans="1:9">
      <c r="A242" s="589" t="s">
        <v>929</v>
      </c>
      <c r="B242" s="309" t="s">
        <v>1732</v>
      </c>
      <c r="C242" s="31" t="s">
        <v>1552</v>
      </c>
      <c r="D242" s="31"/>
      <c r="E242" s="306"/>
      <c r="F242" s="307"/>
      <c r="G242" s="308"/>
      <c r="H242" s="307">
        <f t="shared" si="3"/>
        <v>0</v>
      </c>
      <c r="I242" s="313"/>
    </row>
    <row r="243" ht="20.1" customHeight="1" spans="1:9">
      <c r="A243" s="589" t="s">
        <v>930</v>
      </c>
      <c r="B243" s="309" t="s">
        <v>1733</v>
      </c>
      <c r="C243" s="31" t="s">
        <v>1552</v>
      </c>
      <c r="D243" s="31"/>
      <c r="E243" s="306"/>
      <c r="F243" s="307"/>
      <c r="G243" s="308"/>
      <c r="H243" s="307">
        <f t="shared" si="3"/>
        <v>0</v>
      </c>
      <c r="I243" s="313"/>
    </row>
    <row r="244" ht="20.1" customHeight="1" spans="1:9">
      <c r="A244" s="589" t="s">
        <v>932</v>
      </c>
      <c r="B244" s="309" t="s">
        <v>1734</v>
      </c>
      <c r="C244" s="31" t="s">
        <v>1552</v>
      </c>
      <c r="D244" s="31"/>
      <c r="E244" s="306"/>
      <c r="F244" s="307"/>
      <c r="G244" s="308"/>
      <c r="H244" s="307">
        <f t="shared" si="3"/>
        <v>0</v>
      </c>
      <c r="I244" s="313"/>
    </row>
    <row r="245" ht="20.1" customHeight="1" spans="1:9">
      <c r="A245" s="589" t="s">
        <v>934</v>
      </c>
      <c r="B245" s="309" t="s">
        <v>1735</v>
      </c>
      <c r="C245" s="31" t="s">
        <v>1552</v>
      </c>
      <c r="D245" s="31"/>
      <c r="E245" s="306"/>
      <c r="F245" s="307"/>
      <c r="G245" s="308"/>
      <c r="H245" s="307">
        <f t="shared" si="3"/>
        <v>0</v>
      </c>
      <c r="I245" s="313"/>
    </row>
    <row r="246" ht="20.1" customHeight="1" spans="1:9">
      <c r="A246" s="589" t="s">
        <v>936</v>
      </c>
      <c r="B246" s="309" t="s">
        <v>1736</v>
      </c>
      <c r="C246" s="31" t="s">
        <v>1552</v>
      </c>
      <c r="D246" s="31"/>
      <c r="E246" s="306"/>
      <c r="F246" s="307"/>
      <c r="G246" s="308"/>
      <c r="H246" s="307">
        <f t="shared" si="3"/>
        <v>0</v>
      </c>
      <c r="I246" s="313"/>
    </row>
    <row r="247" ht="20.1" customHeight="1" spans="1:9">
      <c r="A247" s="589" t="s">
        <v>938</v>
      </c>
      <c r="B247" s="309" t="s">
        <v>1737</v>
      </c>
      <c r="C247" s="31" t="s">
        <v>1552</v>
      </c>
      <c r="D247" s="31"/>
      <c r="E247" s="306"/>
      <c r="F247" s="307"/>
      <c r="G247" s="308"/>
      <c r="H247" s="307">
        <f t="shared" si="3"/>
        <v>0</v>
      </c>
      <c r="I247" s="313"/>
    </row>
    <row r="248" ht="20.1" customHeight="1" spans="1:9">
      <c r="A248" s="589" t="s">
        <v>939</v>
      </c>
      <c r="B248" s="309" t="s">
        <v>1738</v>
      </c>
      <c r="C248" s="31" t="s">
        <v>1552</v>
      </c>
      <c r="D248" s="31"/>
      <c r="E248" s="306"/>
      <c r="F248" s="307"/>
      <c r="G248" s="308"/>
      <c r="H248" s="307">
        <f t="shared" si="3"/>
        <v>0</v>
      </c>
      <c r="I248" s="313"/>
    </row>
    <row r="249" ht="20.1" customHeight="1" spans="1:9">
      <c r="A249" s="589" t="s">
        <v>941</v>
      </c>
      <c r="B249" s="309" t="s">
        <v>1739</v>
      </c>
      <c r="C249" s="31" t="s">
        <v>1552</v>
      </c>
      <c r="D249" s="31"/>
      <c r="E249" s="306"/>
      <c r="F249" s="307"/>
      <c r="G249" s="308"/>
      <c r="H249" s="307">
        <f t="shared" si="3"/>
        <v>0</v>
      </c>
      <c r="I249" s="313"/>
    </row>
    <row r="250" ht="20.1" customHeight="1" spans="1:9">
      <c r="A250" s="589" t="s">
        <v>942</v>
      </c>
      <c r="B250" s="309" t="s">
        <v>1740</v>
      </c>
      <c r="C250" s="31" t="s">
        <v>1552</v>
      </c>
      <c r="D250" s="31"/>
      <c r="E250" s="306"/>
      <c r="F250" s="307"/>
      <c r="G250" s="308"/>
      <c r="H250" s="307">
        <f t="shared" si="3"/>
        <v>0</v>
      </c>
      <c r="I250" s="313"/>
    </row>
    <row r="251" ht="20.1" customHeight="1" spans="1:9">
      <c r="A251" s="589" t="s">
        <v>943</v>
      </c>
      <c r="B251" s="309" t="s">
        <v>1741</v>
      </c>
      <c r="C251" s="31" t="s">
        <v>1552</v>
      </c>
      <c r="D251" s="31"/>
      <c r="E251" s="306"/>
      <c r="F251" s="307"/>
      <c r="G251" s="308"/>
      <c r="H251" s="307">
        <f t="shared" si="3"/>
        <v>0</v>
      </c>
      <c r="I251" s="313"/>
    </row>
    <row r="252" ht="20.1" customHeight="1" spans="1:9">
      <c r="A252" s="589" t="s">
        <v>944</v>
      </c>
      <c r="B252" s="309" t="s">
        <v>1742</v>
      </c>
      <c r="C252" s="31" t="s">
        <v>1552</v>
      </c>
      <c r="D252" s="31"/>
      <c r="E252" s="306"/>
      <c r="F252" s="307"/>
      <c r="G252" s="308"/>
      <c r="H252" s="307">
        <f t="shared" si="3"/>
        <v>0</v>
      </c>
      <c r="I252" s="313"/>
    </row>
    <row r="253" ht="20.1" customHeight="1" spans="1:9">
      <c r="A253" s="589" t="s">
        <v>945</v>
      </c>
      <c r="B253" s="309" t="s">
        <v>1743</v>
      </c>
      <c r="C253" s="31" t="s">
        <v>1552</v>
      </c>
      <c r="D253" s="31"/>
      <c r="E253" s="306"/>
      <c r="F253" s="307"/>
      <c r="G253" s="308"/>
      <c r="H253" s="307">
        <f t="shared" si="3"/>
        <v>0</v>
      </c>
      <c r="I253" s="313"/>
    </row>
    <row r="254" ht="20.1" customHeight="1" spans="1:9">
      <c r="A254" s="589" t="s">
        <v>946</v>
      </c>
      <c r="B254" s="309" t="s">
        <v>1744</v>
      </c>
      <c r="C254" s="31" t="s">
        <v>1552</v>
      </c>
      <c r="D254" s="31"/>
      <c r="E254" s="306"/>
      <c r="F254" s="307"/>
      <c r="G254" s="308"/>
      <c r="H254" s="307">
        <f t="shared" si="3"/>
        <v>0</v>
      </c>
      <c r="I254" s="313"/>
    </row>
    <row r="255" ht="20.1" customHeight="1" spans="1:9">
      <c r="A255" s="589" t="s">
        <v>947</v>
      </c>
      <c r="B255" s="309" t="s">
        <v>1745</v>
      </c>
      <c r="C255" s="31" t="s">
        <v>1552</v>
      </c>
      <c r="D255" s="31"/>
      <c r="E255" s="306"/>
      <c r="F255" s="307"/>
      <c r="G255" s="308"/>
      <c r="H255" s="307">
        <f t="shared" si="3"/>
        <v>0</v>
      </c>
      <c r="I255" s="313"/>
    </row>
    <row r="256" ht="20.1" customHeight="1" spans="1:9">
      <c r="A256" s="589" t="s">
        <v>948</v>
      </c>
      <c r="B256" s="309" t="s">
        <v>1746</v>
      </c>
      <c r="C256" s="31" t="s">
        <v>1552</v>
      </c>
      <c r="D256" s="31"/>
      <c r="E256" s="306"/>
      <c r="F256" s="307"/>
      <c r="G256" s="308"/>
      <c r="H256" s="307">
        <f t="shared" si="3"/>
        <v>0</v>
      </c>
      <c r="I256" s="313"/>
    </row>
    <row r="257" ht="20.1" customHeight="1" spans="1:9">
      <c r="A257" s="589" t="s">
        <v>950</v>
      </c>
      <c r="B257" s="309" t="s">
        <v>1732</v>
      </c>
      <c r="C257" s="31" t="s">
        <v>1552</v>
      </c>
      <c r="D257" s="31"/>
      <c r="E257" s="306"/>
      <c r="F257" s="307"/>
      <c r="G257" s="308"/>
      <c r="H257" s="307">
        <f t="shared" si="3"/>
        <v>0</v>
      </c>
      <c r="I257" s="313"/>
    </row>
    <row r="258" ht="20.1" customHeight="1" spans="1:9">
      <c r="A258" s="589" t="s">
        <v>952</v>
      </c>
      <c r="B258" s="309" t="s">
        <v>1747</v>
      </c>
      <c r="C258" s="31" t="s">
        <v>1552</v>
      </c>
      <c r="D258" s="31"/>
      <c r="E258" s="306"/>
      <c r="F258" s="307"/>
      <c r="G258" s="308"/>
      <c r="H258" s="307">
        <f t="shared" si="3"/>
        <v>0</v>
      </c>
      <c r="I258" s="313"/>
    </row>
    <row r="259" ht="20.1" customHeight="1" spans="1:9">
      <c r="A259" s="589" t="s">
        <v>954</v>
      </c>
      <c r="B259" s="309" t="s">
        <v>1748</v>
      </c>
      <c r="C259" s="31" t="s">
        <v>1552</v>
      </c>
      <c r="D259" s="31"/>
      <c r="E259" s="306"/>
      <c r="F259" s="307"/>
      <c r="G259" s="308"/>
      <c r="H259" s="307">
        <f t="shared" si="3"/>
        <v>0</v>
      </c>
      <c r="I259" s="313"/>
    </row>
    <row r="260" ht="20.1" customHeight="1" spans="1:9">
      <c r="A260" s="589" t="s">
        <v>956</v>
      </c>
      <c r="B260" s="309" t="s">
        <v>1749</v>
      </c>
      <c r="C260" s="31" t="s">
        <v>1552</v>
      </c>
      <c r="D260" s="31"/>
      <c r="E260" s="306"/>
      <c r="F260" s="307"/>
      <c r="G260" s="308"/>
      <c r="H260" s="307">
        <f t="shared" si="3"/>
        <v>0</v>
      </c>
      <c r="I260" s="313"/>
    </row>
    <row r="261" ht="20.1" customHeight="1" spans="1:9">
      <c r="A261" s="589" t="s">
        <v>958</v>
      </c>
      <c r="B261" s="309" t="s">
        <v>1750</v>
      </c>
      <c r="C261" s="31" t="s">
        <v>1552</v>
      </c>
      <c r="D261" s="31"/>
      <c r="E261" s="306"/>
      <c r="F261" s="307"/>
      <c r="G261" s="308"/>
      <c r="H261" s="307">
        <f t="shared" si="3"/>
        <v>0</v>
      </c>
      <c r="I261" s="313"/>
    </row>
    <row r="262" ht="20.1" customHeight="1" spans="1:9">
      <c r="A262" s="589" t="s">
        <v>960</v>
      </c>
      <c r="B262" s="309" t="s">
        <v>1751</v>
      </c>
      <c r="C262" s="31" t="s">
        <v>1552</v>
      </c>
      <c r="D262" s="31"/>
      <c r="E262" s="306"/>
      <c r="F262" s="307"/>
      <c r="G262" s="308"/>
      <c r="H262" s="307">
        <f t="shared" ref="H262:H325" si="4">F262+G262</f>
        <v>0</v>
      </c>
      <c r="I262" s="313"/>
    </row>
    <row r="263" ht="20.1" customHeight="1" spans="1:9">
      <c r="A263" s="589" t="s">
        <v>961</v>
      </c>
      <c r="B263" s="309" t="s">
        <v>1752</v>
      </c>
      <c r="C263" s="31" t="s">
        <v>1552</v>
      </c>
      <c r="D263" s="31"/>
      <c r="E263" s="306"/>
      <c r="F263" s="307"/>
      <c r="G263" s="308"/>
      <c r="H263" s="307">
        <f t="shared" si="4"/>
        <v>0</v>
      </c>
      <c r="I263" s="313"/>
    </row>
    <row r="264" ht="20.1" customHeight="1" spans="1:9">
      <c r="A264" s="589" t="s">
        <v>963</v>
      </c>
      <c r="B264" s="309" t="s">
        <v>1753</v>
      </c>
      <c r="C264" s="31" t="s">
        <v>1552</v>
      </c>
      <c r="D264" s="31"/>
      <c r="E264" s="306"/>
      <c r="F264" s="307"/>
      <c r="G264" s="308"/>
      <c r="H264" s="307">
        <f t="shared" si="4"/>
        <v>0</v>
      </c>
      <c r="I264" s="313"/>
    </row>
    <row r="265" ht="20.1" customHeight="1" spans="1:9">
      <c r="A265" s="589" t="s">
        <v>965</v>
      </c>
      <c r="B265" s="309" t="s">
        <v>1751</v>
      </c>
      <c r="C265" s="31" t="s">
        <v>1552</v>
      </c>
      <c r="D265" s="31"/>
      <c r="E265" s="306"/>
      <c r="F265" s="307"/>
      <c r="G265" s="308"/>
      <c r="H265" s="307">
        <f t="shared" si="4"/>
        <v>0</v>
      </c>
      <c r="I265" s="313"/>
    </row>
    <row r="266" ht="20.1" customHeight="1" spans="1:9">
      <c r="A266" s="589" t="s">
        <v>967</v>
      </c>
      <c r="B266" s="309" t="s">
        <v>1754</v>
      </c>
      <c r="C266" s="31" t="s">
        <v>1552</v>
      </c>
      <c r="D266" s="31"/>
      <c r="E266" s="306"/>
      <c r="F266" s="307"/>
      <c r="G266" s="308"/>
      <c r="H266" s="307">
        <f t="shared" si="4"/>
        <v>0</v>
      </c>
      <c r="I266" s="313"/>
    </row>
    <row r="267" ht="20.1" customHeight="1" spans="1:9">
      <c r="A267" s="589" t="s">
        <v>969</v>
      </c>
      <c r="B267" s="309" t="s">
        <v>1755</v>
      </c>
      <c r="C267" s="31" t="s">
        <v>1552</v>
      </c>
      <c r="D267" s="31"/>
      <c r="E267" s="306"/>
      <c r="F267" s="307"/>
      <c r="G267" s="308"/>
      <c r="H267" s="307">
        <f t="shared" si="4"/>
        <v>0</v>
      </c>
      <c r="I267" s="313"/>
    </row>
    <row r="268" ht="20.1" customHeight="1" spans="1:9">
      <c r="A268" s="589" t="s">
        <v>970</v>
      </c>
      <c r="B268" s="309" t="s">
        <v>1756</v>
      </c>
      <c r="C268" s="31" t="s">
        <v>1552</v>
      </c>
      <c r="D268" s="31"/>
      <c r="E268" s="306"/>
      <c r="F268" s="307"/>
      <c r="G268" s="308"/>
      <c r="H268" s="307">
        <f t="shared" si="4"/>
        <v>0</v>
      </c>
      <c r="I268" s="313"/>
    </row>
    <row r="269" ht="20.1" customHeight="1" spans="1:9">
      <c r="A269" s="589" t="s">
        <v>972</v>
      </c>
      <c r="B269" s="309" t="s">
        <v>1757</v>
      </c>
      <c r="C269" s="31" t="s">
        <v>1552</v>
      </c>
      <c r="D269" s="31"/>
      <c r="E269" s="306"/>
      <c r="F269" s="307"/>
      <c r="G269" s="308"/>
      <c r="H269" s="307">
        <f t="shared" si="4"/>
        <v>0</v>
      </c>
      <c r="I269" s="313"/>
    </row>
    <row r="270" ht="20.1" customHeight="1" spans="1:9">
      <c r="A270" s="589" t="s">
        <v>974</v>
      </c>
      <c r="B270" s="309" t="s">
        <v>1758</v>
      </c>
      <c r="C270" s="31" t="s">
        <v>1552</v>
      </c>
      <c r="D270" s="31"/>
      <c r="E270" s="306"/>
      <c r="F270" s="307"/>
      <c r="G270" s="308"/>
      <c r="H270" s="307">
        <f t="shared" si="4"/>
        <v>0</v>
      </c>
      <c r="I270" s="313"/>
    </row>
    <row r="271" ht="20.1" customHeight="1" spans="1:9">
      <c r="A271" s="589" t="s">
        <v>976</v>
      </c>
      <c r="B271" s="309" t="s">
        <v>1759</v>
      </c>
      <c r="C271" s="31" t="s">
        <v>1552</v>
      </c>
      <c r="D271" s="31"/>
      <c r="E271" s="306"/>
      <c r="F271" s="307"/>
      <c r="G271" s="308"/>
      <c r="H271" s="307">
        <f t="shared" si="4"/>
        <v>0</v>
      </c>
      <c r="I271" s="313"/>
    </row>
    <row r="272" ht="20.1" customHeight="1" spans="1:9">
      <c r="A272" s="589" t="s">
        <v>977</v>
      </c>
      <c r="B272" s="309" t="s">
        <v>1760</v>
      </c>
      <c r="C272" s="31" t="s">
        <v>1552</v>
      </c>
      <c r="D272" s="31"/>
      <c r="E272" s="306"/>
      <c r="F272" s="307"/>
      <c r="G272" s="308"/>
      <c r="H272" s="307">
        <f t="shared" si="4"/>
        <v>0</v>
      </c>
      <c r="I272" s="313"/>
    </row>
    <row r="273" ht="20.1" customHeight="1" spans="1:9">
      <c r="A273" s="589" t="s">
        <v>979</v>
      </c>
      <c r="B273" s="309" t="s">
        <v>1761</v>
      </c>
      <c r="C273" s="31" t="s">
        <v>1552</v>
      </c>
      <c r="D273" s="31"/>
      <c r="E273" s="306"/>
      <c r="F273" s="307"/>
      <c r="G273" s="308"/>
      <c r="H273" s="307">
        <f t="shared" si="4"/>
        <v>0</v>
      </c>
      <c r="I273" s="313"/>
    </row>
    <row r="274" ht="20.1" customHeight="1" spans="1:9">
      <c r="A274" s="589" t="s">
        <v>981</v>
      </c>
      <c r="B274" s="309" t="s">
        <v>1762</v>
      </c>
      <c r="C274" s="31" t="s">
        <v>1552</v>
      </c>
      <c r="D274" s="31"/>
      <c r="E274" s="306"/>
      <c r="F274" s="307"/>
      <c r="G274" s="308"/>
      <c r="H274" s="307">
        <f t="shared" si="4"/>
        <v>0</v>
      </c>
      <c r="I274" s="313"/>
    </row>
    <row r="275" ht="20.1" customHeight="1" spans="1:9">
      <c r="A275" s="589" t="s">
        <v>983</v>
      </c>
      <c r="B275" s="309" t="s">
        <v>1763</v>
      </c>
      <c r="C275" s="31" t="s">
        <v>1552</v>
      </c>
      <c r="D275" s="31"/>
      <c r="E275" s="306"/>
      <c r="F275" s="307"/>
      <c r="G275" s="308"/>
      <c r="H275" s="307">
        <f t="shared" si="4"/>
        <v>0</v>
      </c>
      <c r="I275" s="313"/>
    </row>
    <row r="276" ht="20.1" customHeight="1" spans="1:9">
      <c r="A276" s="589" t="s">
        <v>985</v>
      </c>
      <c r="B276" s="309" t="s">
        <v>1764</v>
      </c>
      <c r="C276" s="31" t="s">
        <v>1552</v>
      </c>
      <c r="D276" s="31"/>
      <c r="E276" s="306"/>
      <c r="F276" s="307"/>
      <c r="G276" s="308"/>
      <c r="H276" s="307">
        <f t="shared" si="4"/>
        <v>0</v>
      </c>
      <c r="I276" s="313"/>
    </row>
    <row r="277" ht="20.1" customHeight="1" spans="1:9">
      <c r="A277" s="589" t="s">
        <v>987</v>
      </c>
      <c r="B277" s="309" t="s">
        <v>1765</v>
      </c>
      <c r="C277" s="31" t="s">
        <v>1552</v>
      </c>
      <c r="D277" s="31"/>
      <c r="E277" s="306"/>
      <c r="F277" s="307"/>
      <c r="G277" s="308"/>
      <c r="H277" s="307">
        <f t="shared" si="4"/>
        <v>0</v>
      </c>
      <c r="I277" s="313"/>
    </row>
    <row r="278" ht="20.1" customHeight="1" spans="1:9">
      <c r="A278" s="589" t="s">
        <v>988</v>
      </c>
      <c r="B278" s="309" t="s">
        <v>1766</v>
      </c>
      <c r="C278" s="31" t="s">
        <v>1552</v>
      </c>
      <c r="D278" s="31"/>
      <c r="E278" s="306"/>
      <c r="F278" s="307"/>
      <c r="G278" s="308"/>
      <c r="H278" s="307">
        <f t="shared" si="4"/>
        <v>0</v>
      </c>
      <c r="I278" s="313"/>
    </row>
    <row r="279" ht="20.1" customHeight="1" spans="1:9">
      <c r="A279" s="589" t="s">
        <v>989</v>
      </c>
      <c r="B279" s="309" t="s">
        <v>1767</v>
      </c>
      <c r="C279" s="31" t="s">
        <v>1552</v>
      </c>
      <c r="D279" s="31"/>
      <c r="E279" s="306"/>
      <c r="F279" s="307"/>
      <c r="G279" s="308"/>
      <c r="H279" s="307">
        <f t="shared" si="4"/>
        <v>0</v>
      </c>
      <c r="I279" s="313"/>
    </row>
    <row r="280" ht="20.1" customHeight="1" spans="1:9">
      <c r="A280" s="589" t="s">
        <v>991</v>
      </c>
      <c r="B280" s="309" t="s">
        <v>1768</v>
      </c>
      <c r="C280" s="31" t="s">
        <v>1552</v>
      </c>
      <c r="D280" s="31"/>
      <c r="E280" s="306"/>
      <c r="F280" s="307"/>
      <c r="G280" s="308"/>
      <c r="H280" s="307">
        <f t="shared" si="4"/>
        <v>0</v>
      </c>
      <c r="I280" s="313"/>
    </row>
    <row r="281" ht="20.1" customHeight="1" spans="1:9">
      <c r="A281" s="589" t="s">
        <v>992</v>
      </c>
      <c r="B281" s="309" t="s">
        <v>1769</v>
      </c>
      <c r="C281" s="31" t="s">
        <v>1552</v>
      </c>
      <c r="D281" s="31"/>
      <c r="E281" s="306"/>
      <c r="F281" s="307"/>
      <c r="G281" s="308"/>
      <c r="H281" s="307">
        <f t="shared" si="4"/>
        <v>0</v>
      </c>
      <c r="I281" s="313"/>
    </row>
    <row r="282" ht="20.1" customHeight="1" spans="1:9">
      <c r="A282" s="589" t="s">
        <v>993</v>
      </c>
      <c r="B282" s="309" t="s">
        <v>1770</v>
      </c>
      <c r="C282" s="31" t="s">
        <v>1552</v>
      </c>
      <c r="D282" s="31"/>
      <c r="E282" s="306"/>
      <c r="F282" s="307"/>
      <c r="G282" s="308"/>
      <c r="H282" s="307">
        <f t="shared" si="4"/>
        <v>0</v>
      </c>
      <c r="I282" s="313"/>
    </row>
    <row r="283" ht="20.1" customHeight="1" spans="1:9">
      <c r="A283" s="589" t="s">
        <v>995</v>
      </c>
      <c r="B283" s="309" t="s">
        <v>1771</v>
      </c>
      <c r="C283" s="31" t="s">
        <v>1552</v>
      </c>
      <c r="D283" s="31"/>
      <c r="E283" s="306"/>
      <c r="F283" s="307"/>
      <c r="G283" s="308"/>
      <c r="H283" s="307">
        <f t="shared" si="4"/>
        <v>0</v>
      </c>
      <c r="I283" s="313"/>
    </row>
    <row r="284" ht="20.1" customHeight="1" spans="1:9">
      <c r="A284" s="589" t="s">
        <v>997</v>
      </c>
      <c r="B284" s="309" t="s">
        <v>1772</v>
      </c>
      <c r="C284" s="31" t="s">
        <v>1552</v>
      </c>
      <c r="D284" s="31"/>
      <c r="E284" s="306"/>
      <c r="F284" s="307"/>
      <c r="G284" s="308"/>
      <c r="H284" s="307">
        <f t="shared" si="4"/>
        <v>0</v>
      </c>
      <c r="I284" s="313"/>
    </row>
    <row r="285" ht="20.1" customHeight="1" spans="1:9">
      <c r="A285" s="589" t="s">
        <v>999</v>
      </c>
      <c r="B285" s="309" t="s">
        <v>1773</v>
      </c>
      <c r="C285" s="31" t="s">
        <v>1552</v>
      </c>
      <c r="D285" s="31"/>
      <c r="E285" s="306"/>
      <c r="F285" s="307"/>
      <c r="G285" s="308"/>
      <c r="H285" s="307">
        <f t="shared" si="4"/>
        <v>0</v>
      </c>
      <c r="I285" s="313"/>
    </row>
    <row r="286" ht="20.1" customHeight="1" spans="1:9">
      <c r="A286" s="589" t="s">
        <v>1001</v>
      </c>
      <c r="B286" s="309" t="s">
        <v>1774</v>
      </c>
      <c r="C286" s="31" t="s">
        <v>1552</v>
      </c>
      <c r="D286" s="31"/>
      <c r="E286" s="306"/>
      <c r="F286" s="307"/>
      <c r="G286" s="308"/>
      <c r="H286" s="307">
        <f t="shared" si="4"/>
        <v>0</v>
      </c>
      <c r="I286" s="313"/>
    </row>
    <row r="287" ht="20.1" customHeight="1" spans="1:9">
      <c r="A287" s="589" t="s">
        <v>1003</v>
      </c>
      <c r="B287" s="309" t="s">
        <v>1775</v>
      </c>
      <c r="C287" s="31" t="s">
        <v>1552</v>
      </c>
      <c r="D287" s="31"/>
      <c r="E287" s="306"/>
      <c r="F287" s="307"/>
      <c r="G287" s="308"/>
      <c r="H287" s="307">
        <f t="shared" si="4"/>
        <v>0</v>
      </c>
      <c r="I287" s="313"/>
    </row>
    <row r="288" ht="20.1" customHeight="1" spans="1:9">
      <c r="A288" s="589" t="s">
        <v>1005</v>
      </c>
      <c r="B288" s="309" t="s">
        <v>1776</v>
      </c>
      <c r="C288" s="31" t="s">
        <v>1552</v>
      </c>
      <c r="D288" s="31"/>
      <c r="E288" s="306"/>
      <c r="F288" s="307"/>
      <c r="G288" s="308"/>
      <c r="H288" s="307">
        <f t="shared" si="4"/>
        <v>0</v>
      </c>
      <c r="I288" s="313"/>
    </row>
    <row r="289" ht="20.1" customHeight="1" spans="1:9">
      <c r="A289" s="589" t="s">
        <v>1006</v>
      </c>
      <c r="B289" s="309" t="s">
        <v>1777</v>
      </c>
      <c r="C289" s="31" t="s">
        <v>1552</v>
      </c>
      <c r="D289" s="31"/>
      <c r="E289" s="306"/>
      <c r="F289" s="307"/>
      <c r="G289" s="308"/>
      <c r="H289" s="307">
        <f t="shared" si="4"/>
        <v>0</v>
      </c>
      <c r="I289" s="313"/>
    </row>
    <row r="290" ht="20.1" customHeight="1" spans="1:9">
      <c r="A290" s="589" t="s">
        <v>1007</v>
      </c>
      <c r="B290" s="309" t="s">
        <v>1778</v>
      </c>
      <c r="C290" s="31" t="s">
        <v>1552</v>
      </c>
      <c r="D290" s="31"/>
      <c r="E290" s="306"/>
      <c r="F290" s="307"/>
      <c r="G290" s="308"/>
      <c r="H290" s="307">
        <f t="shared" si="4"/>
        <v>0</v>
      </c>
      <c r="I290" s="313"/>
    </row>
    <row r="291" ht="20.1" customHeight="1" spans="1:9">
      <c r="A291" s="589" t="s">
        <v>1009</v>
      </c>
      <c r="B291" s="309" t="s">
        <v>1779</v>
      </c>
      <c r="C291" s="31" t="s">
        <v>1552</v>
      </c>
      <c r="D291" s="31"/>
      <c r="E291" s="306"/>
      <c r="F291" s="307"/>
      <c r="G291" s="308"/>
      <c r="H291" s="307">
        <f t="shared" si="4"/>
        <v>0</v>
      </c>
      <c r="I291" s="313"/>
    </row>
    <row r="292" ht="20.1" customHeight="1" spans="1:9">
      <c r="A292" s="589" t="s">
        <v>1010</v>
      </c>
      <c r="B292" s="309" t="s">
        <v>1780</v>
      </c>
      <c r="C292" s="31" t="s">
        <v>1552</v>
      </c>
      <c r="D292" s="31"/>
      <c r="E292" s="306"/>
      <c r="F292" s="307"/>
      <c r="G292" s="308"/>
      <c r="H292" s="307">
        <f t="shared" si="4"/>
        <v>0</v>
      </c>
      <c r="I292" s="313"/>
    </row>
    <row r="293" ht="20.1" customHeight="1" spans="1:9">
      <c r="A293" s="589" t="s">
        <v>1011</v>
      </c>
      <c r="B293" s="309" t="s">
        <v>1781</v>
      </c>
      <c r="C293" s="31" t="s">
        <v>1552</v>
      </c>
      <c r="D293" s="31"/>
      <c r="E293" s="306"/>
      <c r="F293" s="307"/>
      <c r="G293" s="308"/>
      <c r="H293" s="307">
        <f t="shared" si="4"/>
        <v>0</v>
      </c>
      <c r="I293" s="313"/>
    </row>
    <row r="294" ht="20.1" customHeight="1" spans="1:9">
      <c r="A294" s="589" t="s">
        <v>1013</v>
      </c>
      <c r="B294" s="309" t="s">
        <v>1782</v>
      </c>
      <c r="C294" s="31" t="s">
        <v>1552</v>
      </c>
      <c r="D294" s="31"/>
      <c r="E294" s="306"/>
      <c r="F294" s="307"/>
      <c r="G294" s="308"/>
      <c r="H294" s="307">
        <f t="shared" si="4"/>
        <v>0</v>
      </c>
      <c r="I294" s="313"/>
    </row>
    <row r="295" ht="20.1" customHeight="1" spans="1:9">
      <c r="A295" s="589" t="s">
        <v>1014</v>
      </c>
      <c r="B295" s="309" t="s">
        <v>1783</v>
      </c>
      <c r="C295" s="31" t="s">
        <v>1552</v>
      </c>
      <c r="D295" s="31"/>
      <c r="E295" s="306"/>
      <c r="F295" s="307"/>
      <c r="G295" s="308"/>
      <c r="H295" s="307">
        <f t="shared" si="4"/>
        <v>0</v>
      </c>
      <c r="I295" s="313"/>
    </row>
    <row r="296" ht="20.1" customHeight="1" spans="1:9">
      <c r="A296" s="589" t="s">
        <v>1015</v>
      </c>
      <c r="B296" s="309" t="s">
        <v>1784</v>
      </c>
      <c r="C296" s="31" t="s">
        <v>1552</v>
      </c>
      <c r="D296" s="31"/>
      <c r="E296" s="306"/>
      <c r="F296" s="307"/>
      <c r="G296" s="308"/>
      <c r="H296" s="307">
        <f t="shared" si="4"/>
        <v>0</v>
      </c>
      <c r="I296" s="313"/>
    </row>
    <row r="297" ht="20.1" customHeight="1" spans="1:9">
      <c r="A297" s="589" t="s">
        <v>1017</v>
      </c>
      <c r="B297" s="309" t="s">
        <v>1733</v>
      </c>
      <c r="C297" s="31" t="s">
        <v>1552</v>
      </c>
      <c r="D297" s="31"/>
      <c r="E297" s="306"/>
      <c r="F297" s="307"/>
      <c r="G297" s="308"/>
      <c r="H297" s="307">
        <f t="shared" si="4"/>
        <v>0</v>
      </c>
      <c r="I297" s="313"/>
    </row>
    <row r="298" ht="20.1" customHeight="1" spans="1:9">
      <c r="A298" s="589" t="s">
        <v>1018</v>
      </c>
      <c r="B298" s="309" t="s">
        <v>1785</v>
      </c>
      <c r="C298" s="31" t="s">
        <v>1552</v>
      </c>
      <c r="D298" s="31"/>
      <c r="E298" s="306"/>
      <c r="F298" s="307"/>
      <c r="G298" s="308"/>
      <c r="H298" s="307">
        <f t="shared" si="4"/>
        <v>0</v>
      </c>
      <c r="I298" s="313"/>
    </row>
    <row r="299" ht="20.1" customHeight="1" spans="1:9">
      <c r="A299" s="589" t="s">
        <v>1020</v>
      </c>
      <c r="B299" s="309" t="s">
        <v>1786</v>
      </c>
      <c r="C299" s="31" t="s">
        <v>1552</v>
      </c>
      <c r="D299" s="31"/>
      <c r="E299" s="306"/>
      <c r="F299" s="307"/>
      <c r="G299" s="308"/>
      <c r="H299" s="307">
        <f t="shared" si="4"/>
        <v>0</v>
      </c>
      <c r="I299" s="313"/>
    </row>
    <row r="300" ht="20.1" customHeight="1" spans="1:9">
      <c r="A300" s="589" t="s">
        <v>1022</v>
      </c>
      <c r="B300" s="309" t="s">
        <v>1787</v>
      </c>
      <c r="C300" s="31" t="s">
        <v>1552</v>
      </c>
      <c r="D300" s="31"/>
      <c r="E300" s="306"/>
      <c r="F300" s="307"/>
      <c r="G300" s="308"/>
      <c r="H300" s="307">
        <f t="shared" si="4"/>
        <v>0</v>
      </c>
      <c r="I300" s="313"/>
    </row>
    <row r="301" ht="20.1" customHeight="1" spans="1:9">
      <c r="A301" s="589" t="s">
        <v>1023</v>
      </c>
      <c r="B301" s="309" t="s">
        <v>1788</v>
      </c>
      <c r="C301" s="31" t="s">
        <v>1552</v>
      </c>
      <c r="D301" s="31"/>
      <c r="E301" s="306"/>
      <c r="F301" s="307"/>
      <c r="G301" s="308"/>
      <c r="H301" s="307">
        <f t="shared" si="4"/>
        <v>0</v>
      </c>
      <c r="I301" s="313"/>
    </row>
    <row r="302" ht="20.1" customHeight="1" spans="1:9">
      <c r="A302" s="589" t="s">
        <v>1025</v>
      </c>
      <c r="B302" s="309" t="s">
        <v>1789</v>
      </c>
      <c r="C302" s="31" t="s">
        <v>1552</v>
      </c>
      <c r="D302" s="31"/>
      <c r="E302" s="306"/>
      <c r="F302" s="307"/>
      <c r="G302" s="308"/>
      <c r="H302" s="307">
        <f t="shared" si="4"/>
        <v>0</v>
      </c>
      <c r="I302" s="313"/>
    </row>
    <row r="303" ht="20.1" customHeight="1" spans="1:9">
      <c r="A303" s="589" t="s">
        <v>1027</v>
      </c>
      <c r="B303" s="309" t="s">
        <v>1790</v>
      </c>
      <c r="C303" s="31" t="s">
        <v>1552</v>
      </c>
      <c r="D303" s="31"/>
      <c r="E303" s="306"/>
      <c r="F303" s="307"/>
      <c r="G303" s="308"/>
      <c r="H303" s="307">
        <f t="shared" si="4"/>
        <v>0</v>
      </c>
      <c r="I303" s="313"/>
    </row>
    <row r="304" ht="20.1" customHeight="1" spans="1:9">
      <c r="A304" s="589" t="s">
        <v>1028</v>
      </c>
      <c r="B304" s="309" t="s">
        <v>1791</v>
      </c>
      <c r="C304" s="31" t="s">
        <v>1552</v>
      </c>
      <c r="D304" s="31"/>
      <c r="E304" s="306"/>
      <c r="F304" s="307"/>
      <c r="G304" s="308"/>
      <c r="H304" s="307">
        <f t="shared" si="4"/>
        <v>0</v>
      </c>
      <c r="I304" s="313"/>
    </row>
    <row r="305" ht="20.1" customHeight="1" spans="1:9">
      <c r="A305" s="589" t="s">
        <v>1030</v>
      </c>
      <c r="B305" s="309" t="s">
        <v>1792</v>
      </c>
      <c r="C305" s="31" t="s">
        <v>1552</v>
      </c>
      <c r="D305" s="31"/>
      <c r="E305" s="306"/>
      <c r="F305" s="307"/>
      <c r="G305" s="308"/>
      <c r="H305" s="307">
        <f t="shared" si="4"/>
        <v>0</v>
      </c>
      <c r="I305" s="313"/>
    </row>
    <row r="306" ht="20.1" customHeight="1" spans="1:9">
      <c r="A306" s="589" t="s">
        <v>1032</v>
      </c>
      <c r="B306" s="309" t="s">
        <v>1793</v>
      </c>
      <c r="C306" s="31" t="s">
        <v>1552</v>
      </c>
      <c r="D306" s="31"/>
      <c r="E306" s="306"/>
      <c r="F306" s="307"/>
      <c r="G306" s="308"/>
      <c r="H306" s="307">
        <f t="shared" si="4"/>
        <v>0</v>
      </c>
      <c r="I306" s="313"/>
    </row>
    <row r="307" ht="20.1" customHeight="1" spans="1:9">
      <c r="A307" s="589" t="s">
        <v>1034</v>
      </c>
      <c r="B307" s="309" t="s">
        <v>1794</v>
      </c>
      <c r="C307" s="31" t="s">
        <v>1552</v>
      </c>
      <c r="D307" s="31"/>
      <c r="E307" s="306"/>
      <c r="F307" s="307"/>
      <c r="G307" s="308"/>
      <c r="H307" s="307">
        <f t="shared" si="4"/>
        <v>0</v>
      </c>
      <c r="I307" s="313"/>
    </row>
    <row r="308" ht="20.1" customHeight="1" spans="1:9">
      <c r="A308" s="589" t="s">
        <v>1036</v>
      </c>
      <c r="B308" s="309" t="s">
        <v>1795</v>
      </c>
      <c r="C308" s="31" t="s">
        <v>1552</v>
      </c>
      <c r="D308" s="31"/>
      <c r="E308" s="306"/>
      <c r="F308" s="307"/>
      <c r="G308" s="308"/>
      <c r="H308" s="307">
        <f t="shared" si="4"/>
        <v>0</v>
      </c>
      <c r="I308" s="313"/>
    </row>
    <row r="309" ht="20.1" customHeight="1" spans="1:9">
      <c r="A309" s="589" t="s">
        <v>1037</v>
      </c>
      <c r="B309" s="309" t="s">
        <v>1796</v>
      </c>
      <c r="C309" s="31" t="s">
        <v>1552</v>
      </c>
      <c r="D309" s="31"/>
      <c r="E309" s="306"/>
      <c r="F309" s="307"/>
      <c r="G309" s="308"/>
      <c r="H309" s="307">
        <f t="shared" si="4"/>
        <v>0</v>
      </c>
      <c r="I309" s="313"/>
    </row>
    <row r="310" ht="20.1" customHeight="1" spans="1:9">
      <c r="A310" s="589" t="s">
        <v>1038</v>
      </c>
      <c r="B310" s="309" t="s">
        <v>1797</v>
      </c>
      <c r="C310" s="31" t="s">
        <v>1552</v>
      </c>
      <c r="D310" s="31"/>
      <c r="E310" s="306"/>
      <c r="F310" s="307"/>
      <c r="G310" s="308"/>
      <c r="H310" s="307">
        <f t="shared" si="4"/>
        <v>0</v>
      </c>
      <c r="I310" s="313"/>
    </row>
    <row r="311" ht="20.1" customHeight="1" spans="1:9">
      <c r="A311" s="589" t="s">
        <v>1040</v>
      </c>
      <c r="B311" s="309" t="s">
        <v>1798</v>
      </c>
      <c r="C311" s="31" t="s">
        <v>1552</v>
      </c>
      <c r="D311" s="31"/>
      <c r="E311" s="306"/>
      <c r="F311" s="307"/>
      <c r="G311" s="308"/>
      <c r="H311" s="307">
        <f t="shared" si="4"/>
        <v>0</v>
      </c>
      <c r="I311" s="313"/>
    </row>
    <row r="312" ht="20.1" customHeight="1" spans="1:9">
      <c r="A312" s="589" t="s">
        <v>1042</v>
      </c>
      <c r="B312" s="309" t="s">
        <v>1799</v>
      </c>
      <c r="C312" s="31" t="s">
        <v>1552</v>
      </c>
      <c r="D312" s="31"/>
      <c r="E312" s="306"/>
      <c r="F312" s="307"/>
      <c r="G312" s="308"/>
      <c r="H312" s="307">
        <f t="shared" si="4"/>
        <v>0</v>
      </c>
      <c r="I312" s="313"/>
    </row>
    <row r="313" ht="20.1" customHeight="1" spans="1:9">
      <c r="A313" s="589" t="s">
        <v>1044</v>
      </c>
      <c r="B313" s="309" t="s">
        <v>1800</v>
      </c>
      <c r="C313" s="31" t="s">
        <v>1552</v>
      </c>
      <c r="D313" s="31"/>
      <c r="E313" s="306"/>
      <c r="F313" s="307"/>
      <c r="G313" s="308"/>
      <c r="H313" s="307">
        <f t="shared" si="4"/>
        <v>0</v>
      </c>
      <c r="I313" s="313"/>
    </row>
    <row r="314" ht="20.1" customHeight="1" spans="1:9">
      <c r="A314" s="589" t="s">
        <v>1046</v>
      </c>
      <c r="B314" s="309" t="s">
        <v>1801</v>
      </c>
      <c r="C314" s="31" t="s">
        <v>1552</v>
      </c>
      <c r="D314" s="31"/>
      <c r="E314" s="306"/>
      <c r="F314" s="307"/>
      <c r="G314" s="308"/>
      <c r="H314" s="307">
        <f t="shared" si="4"/>
        <v>0</v>
      </c>
      <c r="I314" s="313"/>
    </row>
    <row r="315" ht="20.1" customHeight="1" spans="1:9">
      <c r="A315" s="589" t="s">
        <v>1047</v>
      </c>
      <c r="B315" s="309" t="s">
        <v>1802</v>
      </c>
      <c r="C315" s="31" t="s">
        <v>1552</v>
      </c>
      <c r="D315" s="31"/>
      <c r="E315" s="306"/>
      <c r="F315" s="307"/>
      <c r="G315" s="308"/>
      <c r="H315" s="307">
        <f t="shared" si="4"/>
        <v>0</v>
      </c>
      <c r="I315" s="313"/>
    </row>
    <row r="316" ht="20.1" customHeight="1" spans="1:9">
      <c r="A316" s="589" t="s">
        <v>1049</v>
      </c>
      <c r="B316" s="309" t="s">
        <v>1803</v>
      </c>
      <c r="C316" s="31" t="s">
        <v>1552</v>
      </c>
      <c r="D316" s="31"/>
      <c r="E316" s="306"/>
      <c r="F316" s="307"/>
      <c r="G316" s="308"/>
      <c r="H316" s="307">
        <f t="shared" si="4"/>
        <v>0</v>
      </c>
      <c r="I316" s="313"/>
    </row>
    <row r="317" ht="20.1" customHeight="1" spans="1:9">
      <c r="A317" s="589" t="s">
        <v>1050</v>
      </c>
      <c r="B317" s="309" t="s">
        <v>1804</v>
      </c>
      <c r="C317" s="31" t="s">
        <v>1552</v>
      </c>
      <c r="D317" s="31"/>
      <c r="E317" s="306"/>
      <c r="F317" s="307"/>
      <c r="G317" s="308"/>
      <c r="H317" s="307">
        <f t="shared" si="4"/>
        <v>0</v>
      </c>
      <c r="I317" s="313"/>
    </row>
    <row r="318" ht="20.1" customHeight="1" spans="1:9">
      <c r="A318" s="589" t="s">
        <v>1052</v>
      </c>
      <c r="B318" s="309" t="s">
        <v>1805</v>
      </c>
      <c r="C318" s="31" t="s">
        <v>1552</v>
      </c>
      <c r="D318" s="31"/>
      <c r="E318" s="306"/>
      <c r="F318" s="307"/>
      <c r="G318" s="308"/>
      <c r="H318" s="307">
        <f t="shared" si="4"/>
        <v>0</v>
      </c>
      <c r="I318" s="313"/>
    </row>
    <row r="319" ht="20.1" customHeight="1" spans="1:9">
      <c r="A319" s="589" t="s">
        <v>1054</v>
      </c>
      <c r="B319" s="309" t="s">
        <v>1806</v>
      </c>
      <c r="C319" s="31" t="s">
        <v>1552</v>
      </c>
      <c r="D319" s="31"/>
      <c r="E319" s="306"/>
      <c r="F319" s="307"/>
      <c r="G319" s="308"/>
      <c r="H319" s="307">
        <f t="shared" si="4"/>
        <v>0</v>
      </c>
      <c r="I319" s="313"/>
    </row>
    <row r="320" ht="20.1" customHeight="1" spans="1:9">
      <c r="A320" s="589" t="s">
        <v>1056</v>
      </c>
      <c r="B320" s="309" t="s">
        <v>1807</v>
      </c>
      <c r="C320" s="31" t="s">
        <v>1552</v>
      </c>
      <c r="D320" s="31"/>
      <c r="E320" s="306"/>
      <c r="F320" s="307"/>
      <c r="G320" s="308"/>
      <c r="H320" s="307">
        <f t="shared" si="4"/>
        <v>0</v>
      </c>
      <c r="I320" s="313"/>
    </row>
    <row r="321" ht="20.1" customHeight="1" spans="1:9">
      <c r="A321" s="589" t="s">
        <v>1057</v>
      </c>
      <c r="B321" s="309" t="s">
        <v>1808</v>
      </c>
      <c r="C321" s="31" t="s">
        <v>1552</v>
      </c>
      <c r="D321" s="31"/>
      <c r="E321" s="306"/>
      <c r="F321" s="307"/>
      <c r="G321" s="308"/>
      <c r="H321" s="307">
        <f t="shared" si="4"/>
        <v>0</v>
      </c>
      <c r="I321" s="313"/>
    </row>
    <row r="322" ht="20.1" customHeight="1" spans="1:9">
      <c r="A322" s="589" t="s">
        <v>1059</v>
      </c>
      <c r="B322" s="309" t="s">
        <v>1809</v>
      </c>
      <c r="C322" s="31" t="s">
        <v>1552</v>
      </c>
      <c r="D322" s="31"/>
      <c r="E322" s="306"/>
      <c r="F322" s="307"/>
      <c r="G322" s="308"/>
      <c r="H322" s="307">
        <f t="shared" si="4"/>
        <v>0</v>
      </c>
      <c r="I322" s="313"/>
    </row>
    <row r="323" ht="20.1" customHeight="1" spans="1:9">
      <c r="A323" s="589" t="s">
        <v>1060</v>
      </c>
      <c r="B323" s="309" t="s">
        <v>1810</v>
      </c>
      <c r="C323" s="31" t="s">
        <v>1552</v>
      </c>
      <c r="D323" s="31"/>
      <c r="E323" s="306"/>
      <c r="F323" s="307"/>
      <c r="G323" s="308"/>
      <c r="H323" s="307">
        <f t="shared" si="4"/>
        <v>0</v>
      </c>
      <c r="I323" s="313"/>
    </row>
    <row r="324" ht="20.1" customHeight="1" spans="1:9">
      <c r="A324" s="589" t="s">
        <v>1061</v>
      </c>
      <c r="B324" s="309" t="s">
        <v>1811</v>
      </c>
      <c r="C324" s="31" t="s">
        <v>1552</v>
      </c>
      <c r="D324" s="31"/>
      <c r="E324" s="306"/>
      <c r="F324" s="307"/>
      <c r="G324" s="308"/>
      <c r="H324" s="307">
        <f t="shared" si="4"/>
        <v>0</v>
      </c>
      <c r="I324" s="313"/>
    </row>
    <row r="325" ht="20.1" customHeight="1" spans="1:9">
      <c r="A325" s="589" t="s">
        <v>1063</v>
      </c>
      <c r="B325" s="309" t="s">
        <v>1812</v>
      </c>
      <c r="C325" s="31" t="s">
        <v>1552</v>
      </c>
      <c r="D325" s="31"/>
      <c r="E325" s="306"/>
      <c r="F325" s="307"/>
      <c r="G325" s="308"/>
      <c r="H325" s="307">
        <f t="shared" si="4"/>
        <v>0</v>
      </c>
      <c r="I325" s="313"/>
    </row>
    <row r="326" ht="20.1" customHeight="1" spans="1:9">
      <c r="A326" s="589" t="s">
        <v>1065</v>
      </c>
      <c r="B326" s="309" t="s">
        <v>1813</v>
      </c>
      <c r="C326" s="31" t="s">
        <v>1552</v>
      </c>
      <c r="D326" s="31"/>
      <c r="E326" s="306"/>
      <c r="F326" s="307"/>
      <c r="G326" s="308"/>
      <c r="H326" s="307">
        <f t="shared" ref="H326:H362" si="5">F326+G326</f>
        <v>0</v>
      </c>
      <c r="I326" s="313"/>
    </row>
    <row r="327" ht="20.1" customHeight="1" spans="1:9">
      <c r="A327" s="589" t="s">
        <v>1067</v>
      </c>
      <c r="B327" s="309" t="s">
        <v>1814</v>
      </c>
      <c r="C327" s="31" t="s">
        <v>1552</v>
      </c>
      <c r="D327" s="31"/>
      <c r="E327" s="306"/>
      <c r="F327" s="307"/>
      <c r="G327" s="308"/>
      <c r="H327" s="307">
        <f t="shared" si="5"/>
        <v>0</v>
      </c>
      <c r="I327" s="313"/>
    </row>
    <row r="328" ht="20.1" customHeight="1" spans="1:9">
      <c r="A328" s="589" t="s">
        <v>1068</v>
      </c>
      <c r="B328" s="309" t="s">
        <v>1815</v>
      </c>
      <c r="C328" s="31" t="s">
        <v>1552</v>
      </c>
      <c r="D328" s="31"/>
      <c r="E328" s="306"/>
      <c r="F328" s="307"/>
      <c r="G328" s="308"/>
      <c r="H328" s="307">
        <f t="shared" si="5"/>
        <v>0</v>
      </c>
      <c r="I328" s="313"/>
    </row>
    <row r="329" ht="20.1" customHeight="1" spans="1:9">
      <c r="A329" s="589" t="s">
        <v>1070</v>
      </c>
      <c r="B329" s="309" t="s">
        <v>1816</v>
      </c>
      <c r="C329" s="31" t="s">
        <v>1552</v>
      </c>
      <c r="D329" s="31"/>
      <c r="E329" s="306"/>
      <c r="F329" s="307"/>
      <c r="G329" s="308"/>
      <c r="H329" s="307">
        <f t="shared" si="5"/>
        <v>0</v>
      </c>
      <c r="I329" s="313"/>
    </row>
    <row r="330" ht="20.1" customHeight="1" spans="1:9">
      <c r="A330" s="589" t="s">
        <v>1071</v>
      </c>
      <c r="B330" s="309" t="s">
        <v>1816</v>
      </c>
      <c r="C330" s="31" t="s">
        <v>1552</v>
      </c>
      <c r="D330" s="31"/>
      <c r="E330" s="306"/>
      <c r="F330" s="307"/>
      <c r="G330" s="308"/>
      <c r="H330" s="307">
        <f t="shared" si="5"/>
        <v>0</v>
      </c>
      <c r="I330" s="313"/>
    </row>
    <row r="331" ht="20.1" customHeight="1" spans="1:9">
      <c r="A331" s="589" t="s">
        <v>1072</v>
      </c>
      <c r="B331" s="309" t="s">
        <v>1817</v>
      </c>
      <c r="C331" s="31" t="s">
        <v>1552</v>
      </c>
      <c r="D331" s="31"/>
      <c r="E331" s="306"/>
      <c r="F331" s="307"/>
      <c r="G331" s="308"/>
      <c r="H331" s="307">
        <f t="shared" si="5"/>
        <v>0</v>
      </c>
      <c r="I331" s="313"/>
    </row>
    <row r="332" ht="20.1" customHeight="1" spans="1:9">
      <c r="A332" s="589" t="s">
        <v>1074</v>
      </c>
      <c r="B332" s="309" t="s">
        <v>1818</v>
      </c>
      <c r="C332" s="31" t="s">
        <v>1552</v>
      </c>
      <c r="D332" s="31"/>
      <c r="E332" s="306"/>
      <c r="F332" s="307"/>
      <c r="G332" s="308"/>
      <c r="H332" s="307">
        <f t="shared" si="5"/>
        <v>0</v>
      </c>
      <c r="I332" s="313"/>
    </row>
    <row r="333" ht="20.1" customHeight="1" spans="1:9">
      <c r="A333" s="589" t="s">
        <v>1076</v>
      </c>
      <c r="B333" s="309" t="s">
        <v>1819</v>
      </c>
      <c r="C333" s="31" t="s">
        <v>1552</v>
      </c>
      <c r="D333" s="31"/>
      <c r="E333" s="306"/>
      <c r="F333" s="307"/>
      <c r="G333" s="308"/>
      <c r="H333" s="307">
        <f t="shared" si="5"/>
        <v>0</v>
      </c>
      <c r="I333" s="313"/>
    </row>
    <row r="334" ht="20.1" customHeight="1" spans="1:9">
      <c r="A334" s="589" t="s">
        <v>1078</v>
      </c>
      <c r="B334" s="309" t="s">
        <v>1820</v>
      </c>
      <c r="C334" s="31" t="s">
        <v>1552</v>
      </c>
      <c r="D334" s="31"/>
      <c r="E334" s="306"/>
      <c r="F334" s="307"/>
      <c r="G334" s="308"/>
      <c r="H334" s="307">
        <f t="shared" si="5"/>
        <v>0</v>
      </c>
      <c r="I334" s="313"/>
    </row>
    <row r="335" ht="20.1" customHeight="1" spans="1:9">
      <c r="A335" s="589" t="s">
        <v>1080</v>
      </c>
      <c r="B335" s="309" t="s">
        <v>1821</v>
      </c>
      <c r="C335" s="31" t="s">
        <v>1552</v>
      </c>
      <c r="D335" s="31"/>
      <c r="E335" s="306"/>
      <c r="F335" s="307"/>
      <c r="G335" s="308"/>
      <c r="H335" s="307">
        <f t="shared" si="5"/>
        <v>0</v>
      </c>
      <c r="I335" s="313"/>
    </row>
    <row r="336" ht="20.1" customHeight="1" spans="1:9">
      <c r="A336" s="589" t="s">
        <v>1082</v>
      </c>
      <c r="B336" s="309" t="s">
        <v>1822</v>
      </c>
      <c r="C336" s="31" t="s">
        <v>1552</v>
      </c>
      <c r="D336" s="31"/>
      <c r="E336" s="306"/>
      <c r="F336" s="307"/>
      <c r="G336" s="308"/>
      <c r="H336" s="307">
        <f t="shared" si="5"/>
        <v>0</v>
      </c>
      <c r="I336" s="313"/>
    </row>
    <row r="337" ht="20.1" customHeight="1" spans="1:9">
      <c r="A337" s="589" t="s">
        <v>1084</v>
      </c>
      <c r="B337" s="309" t="s">
        <v>1823</v>
      </c>
      <c r="C337" s="31" t="s">
        <v>1824</v>
      </c>
      <c r="D337" s="31"/>
      <c r="E337" s="306"/>
      <c r="F337" s="307"/>
      <c r="G337" s="308"/>
      <c r="H337" s="307">
        <f t="shared" si="5"/>
        <v>0</v>
      </c>
      <c r="I337" s="313"/>
    </row>
    <row r="338" ht="20.1" customHeight="1" spans="1:9">
      <c r="A338" s="589" t="s">
        <v>1086</v>
      </c>
      <c r="B338" s="309" t="s">
        <v>1825</v>
      </c>
      <c r="C338" s="31" t="s">
        <v>1824</v>
      </c>
      <c r="D338" s="31"/>
      <c r="E338" s="306"/>
      <c r="F338" s="307"/>
      <c r="G338" s="308"/>
      <c r="H338" s="307">
        <f t="shared" si="5"/>
        <v>0</v>
      </c>
      <c r="I338" s="313"/>
    </row>
    <row r="339" ht="20.1" customHeight="1" spans="1:9">
      <c r="A339" s="589" t="s">
        <v>1087</v>
      </c>
      <c r="B339" s="309" t="s">
        <v>1826</v>
      </c>
      <c r="C339" s="31" t="s">
        <v>1824</v>
      </c>
      <c r="D339" s="31"/>
      <c r="E339" s="306"/>
      <c r="F339" s="307"/>
      <c r="G339" s="308"/>
      <c r="H339" s="307">
        <f t="shared" si="5"/>
        <v>0</v>
      </c>
      <c r="I339" s="313"/>
    </row>
    <row r="340" ht="20.1" customHeight="1" spans="1:9">
      <c r="A340" s="589" t="s">
        <v>1089</v>
      </c>
      <c r="B340" s="309" t="s">
        <v>1823</v>
      </c>
      <c r="C340" s="31" t="s">
        <v>1824</v>
      </c>
      <c r="D340" s="31"/>
      <c r="E340" s="306"/>
      <c r="F340" s="307"/>
      <c r="G340" s="308"/>
      <c r="H340" s="307">
        <f t="shared" si="5"/>
        <v>0</v>
      </c>
      <c r="I340" s="313"/>
    </row>
    <row r="341" ht="20.1" customHeight="1" spans="1:9">
      <c r="A341" s="589" t="s">
        <v>1091</v>
      </c>
      <c r="B341" s="309" t="s">
        <v>1827</v>
      </c>
      <c r="C341" s="31" t="s">
        <v>1824</v>
      </c>
      <c r="D341" s="31"/>
      <c r="E341" s="306"/>
      <c r="F341" s="307"/>
      <c r="G341" s="308"/>
      <c r="H341" s="307">
        <f t="shared" si="5"/>
        <v>0</v>
      </c>
      <c r="I341" s="313"/>
    </row>
    <row r="342" ht="20.1" customHeight="1" spans="1:9">
      <c r="A342" s="589" t="s">
        <v>1093</v>
      </c>
      <c r="B342" s="309" t="s">
        <v>1826</v>
      </c>
      <c r="C342" s="31" t="s">
        <v>1824</v>
      </c>
      <c r="D342" s="31"/>
      <c r="E342" s="306"/>
      <c r="F342" s="307"/>
      <c r="G342" s="308"/>
      <c r="H342" s="307">
        <f t="shared" si="5"/>
        <v>0</v>
      </c>
      <c r="I342" s="313"/>
    </row>
    <row r="343" ht="20.1" customHeight="1" spans="1:9">
      <c r="A343" s="589" t="s">
        <v>1095</v>
      </c>
      <c r="B343" s="309" t="s">
        <v>1828</v>
      </c>
      <c r="C343" s="31" t="s">
        <v>1824</v>
      </c>
      <c r="D343" s="31"/>
      <c r="E343" s="306"/>
      <c r="F343" s="307"/>
      <c r="G343" s="308"/>
      <c r="H343" s="307">
        <f t="shared" si="5"/>
        <v>0</v>
      </c>
      <c r="I343" s="313"/>
    </row>
    <row r="344" ht="20.1" customHeight="1" spans="1:9">
      <c r="A344" s="589" t="s">
        <v>1097</v>
      </c>
      <c r="B344" s="309" t="s">
        <v>1829</v>
      </c>
      <c r="C344" s="31" t="s">
        <v>1824</v>
      </c>
      <c r="D344" s="31"/>
      <c r="E344" s="306"/>
      <c r="F344" s="307"/>
      <c r="G344" s="308"/>
      <c r="H344" s="307">
        <f t="shared" si="5"/>
        <v>0</v>
      </c>
      <c r="I344" s="313"/>
    </row>
    <row r="345" ht="20.1" customHeight="1" spans="1:9">
      <c r="A345" s="589" t="s">
        <v>1099</v>
      </c>
      <c r="B345" s="309" t="s">
        <v>1830</v>
      </c>
      <c r="C345" s="31" t="s">
        <v>1824</v>
      </c>
      <c r="D345" s="31"/>
      <c r="E345" s="306"/>
      <c r="F345" s="307"/>
      <c r="G345" s="308"/>
      <c r="H345" s="307">
        <f t="shared" si="5"/>
        <v>0</v>
      </c>
      <c r="I345" s="313"/>
    </row>
    <row r="346" ht="20.1" customHeight="1" spans="1:9">
      <c r="A346" s="589" t="s">
        <v>1101</v>
      </c>
      <c r="B346" s="309" t="s">
        <v>1831</v>
      </c>
      <c r="C346" s="31" t="s">
        <v>1824</v>
      </c>
      <c r="D346" s="31"/>
      <c r="E346" s="306"/>
      <c r="F346" s="307"/>
      <c r="G346" s="308"/>
      <c r="H346" s="307">
        <f t="shared" si="5"/>
        <v>0</v>
      </c>
      <c r="I346" s="313"/>
    </row>
    <row r="347" ht="20.1" customHeight="1" spans="1:9">
      <c r="A347" s="589" t="s">
        <v>1103</v>
      </c>
      <c r="B347" s="309" t="s">
        <v>1832</v>
      </c>
      <c r="C347" s="31" t="s">
        <v>1824</v>
      </c>
      <c r="D347" s="31"/>
      <c r="E347" s="306"/>
      <c r="F347" s="307"/>
      <c r="G347" s="308"/>
      <c r="H347" s="307">
        <f t="shared" si="5"/>
        <v>0</v>
      </c>
      <c r="I347" s="313"/>
    </row>
    <row r="348" ht="20.1" customHeight="1" spans="1:9">
      <c r="A348" s="589" t="s">
        <v>1105</v>
      </c>
      <c r="B348" s="309" t="s">
        <v>1833</v>
      </c>
      <c r="C348" s="31" t="s">
        <v>1824</v>
      </c>
      <c r="D348" s="31"/>
      <c r="E348" s="306"/>
      <c r="F348" s="307"/>
      <c r="G348" s="308"/>
      <c r="H348" s="307">
        <f t="shared" si="5"/>
        <v>0</v>
      </c>
      <c r="I348" s="313"/>
    </row>
    <row r="349" ht="20.1" customHeight="1" spans="1:9">
      <c r="A349" s="589" t="s">
        <v>1107</v>
      </c>
      <c r="B349" s="309" t="s">
        <v>1834</v>
      </c>
      <c r="C349" s="31" t="s">
        <v>1824</v>
      </c>
      <c r="D349" s="31"/>
      <c r="E349" s="306"/>
      <c r="F349" s="307"/>
      <c r="G349" s="308"/>
      <c r="H349" s="307">
        <f t="shared" si="5"/>
        <v>0</v>
      </c>
      <c r="I349" s="313"/>
    </row>
    <row r="350" ht="20.1" customHeight="1" spans="1:9">
      <c r="A350" s="589" t="s">
        <v>1109</v>
      </c>
      <c r="B350" s="309" t="s">
        <v>1835</v>
      </c>
      <c r="C350" s="31" t="s">
        <v>1824</v>
      </c>
      <c r="D350" s="31"/>
      <c r="E350" s="306"/>
      <c r="F350" s="307"/>
      <c r="G350" s="308"/>
      <c r="H350" s="307">
        <f t="shared" si="5"/>
        <v>0</v>
      </c>
      <c r="I350" s="313"/>
    </row>
    <row r="351" ht="20.1" customHeight="1" spans="1:9">
      <c r="A351" s="589" t="s">
        <v>1111</v>
      </c>
      <c r="B351" s="309" t="s">
        <v>1836</v>
      </c>
      <c r="C351" s="31" t="s">
        <v>1824</v>
      </c>
      <c r="D351" s="31"/>
      <c r="E351" s="306"/>
      <c r="F351" s="307"/>
      <c r="G351" s="308"/>
      <c r="H351" s="307">
        <f t="shared" si="5"/>
        <v>0</v>
      </c>
      <c r="I351" s="313"/>
    </row>
    <row r="352" ht="20.1" customHeight="1" spans="1:9">
      <c r="A352" s="589" t="s">
        <v>1112</v>
      </c>
      <c r="B352" s="309" t="s">
        <v>1837</v>
      </c>
      <c r="C352" s="31" t="s">
        <v>1824</v>
      </c>
      <c r="D352" s="31"/>
      <c r="E352" s="306"/>
      <c r="F352" s="307"/>
      <c r="G352" s="308"/>
      <c r="H352" s="307">
        <f t="shared" si="5"/>
        <v>0</v>
      </c>
      <c r="I352" s="313"/>
    </row>
    <row r="353" ht="20.1" customHeight="1" spans="1:9">
      <c r="A353" s="589" t="s">
        <v>1114</v>
      </c>
      <c r="B353" s="309" t="s">
        <v>1838</v>
      </c>
      <c r="C353" s="31" t="s">
        <v>1824</v>
      </c>
      <c r="D353" s="31"/>
      <c r="E353" s="306"/>
      <c r="F353" s="307"/>
      <c r="G353" s="308"/>
      <c r="H353" s="307">
        <f t="shared" si="5"/>
        <v>0</v>
      </c>
      <c r="I353" s="313"/>
    </row>
    <row r="354" ht="20.1" customHeight="1" spans="1:9">
      <c r="A354" s="589" t="s">
        <v>1116</v>
      </c>
      <c r="B354" s="309" t="s">
        <v>1839</v>
      </c>
      <c r="C354" s="31" t="s">
        <v>1824</v>
      </c>
      <c r="D354" s="31"/>
      <c r="E354" s="306"/>
      <c r="F354" s="307"/>
      <c r="G354" s="308"/>
      <c r="H354" s="307">
        <f t="shared" si="5"/>
        <v>0</v>
      </c>
      <c r="I354" s="313"/>
    </row>
    <row r="355" ht="20.1" customHeight="1" spans="1:9">
      <c r="A355" s="589" t="s">
        <v>1117</v>
      </c>
      <c r="B355" s="309" t="s">
        <v>1840</v>
      </c>
      <c r="C355" s="31" t="s">
        <v>1824</v>
      </c>
      <c r="D355" s="31"/>
      <c r="E355" s="306"/>
      <c r="F355" s="307"/>
      <c r="G355" s="308"/>
      <c r="H355" s="307">
        <f t="shared" si="5"/>
        <v>0</v>
      </c>
      <c r="I355" s="313"/>
    </row>
    <row r="356" ht="20.1" customHeight="1" spans="1:9">
      <c r="A356" s="589" t="s">
        <v>1119</v>
      </c>
      <c r="B356" s="309" t="s">
        <v>1841</v>
      </c>
      <c r="C356" s="31" t="s">
        <v>1824</v>
      </c>
      <c r="D356" s="31"/>
      <c r="E356" s="306"/>
      <c r="F356" s="307"/>
      <c r="G356" s="308"/>
      <c r="H356" s="307">
        <f t="shared" si="5"/>
        <v>0</v>
      </c>
      <c r="I356" s="313"/>
    </row>
    <row r="357" ht="20.1" customHeight="1" spans="1:9">
      <c r="A357" s="589" t="s">
        <v>1121</v>
      </c>
      <c r="B357" s="309" t="s">
        <v>1842</v>
      </c>
      <c r="C357" s="31" t="s">
        <v>1824</v>
      </c>
      <c r="D357" s="31"/>
      <c r="E357" s="306"/>
      <c r="F357" s="307"/>
      <c r="G357" s="308"/>
      <c r="H357" s="307">
        <f t="shared" si="5"/>
        <v>0</v>
      </c>
      <c r="I357" s="313"/>
    </row>
    <row r="358" ht="20.1" customHeight="1" spans="1:9">
      <c r="A358" s="589" t="s">
        <v>1122</v>
      </c>
      <c r="B358" s="309" t="s">
        <v>1843</v>
      </c>
      <c r="C358" s="31" t="s">
        <v>1824</v>
      </c>
      <c r="D358" s="31"/>
      <c r="E358" s="306"/>
      <c r="F358" s="307"/>
      <c r="G358" s="308"/>
      <c r="H358" s="307">
        <f t="shared" si="5"/>
        <v>0</v>
      </c>
      <c r="I358" s="313"/>
    </row>
    <row r="359" ht="20.1" customHeight="1" spans="1:9">
      <c r="A359" s="589" t="s">
        <v>1124</v>
      </c>
      <c r="B359" s="309" t="s">
        <v>1844</v>
      </c>
      <c r="C359" s="31" t="s">
        <v>1824</v>
      </c>
      <c r="D359" s="31"/>
      <c r="E359" s="306"/>
      <c r="F359" s="307"/>
      <c r="G359" s="308"/>
      <c r="H359" s="307">
        <f t="shared" si="5"/>
        <v>0</v>
      </c>
      <c r="I359" s="313"/>
    </row>
    <row r="360" ht="20.1" customHeight="1" spans="1:9">
      <c r="A360" s="589" t="s">
        <v>1126</v>
      </c>
      <c r="B360" s="309" t="s">
        <v>1845</v>
      </c>
      <c r="C360" s="31" t="s">
        <v>1824</v>
      </c>
      <c r="D360" s="31"/>
      <c r="E360" s="306"/>
      <c r="F360" s="307"/>
      <c r="G360" s="308"/>
      <c r="H360" s="307">
        <f t="shared" si="5"/>
        <v>0</v>
      </c>
      <c r="I360" s="313"/>
    </row>
    <row r="361" ht="20.1" customHeight="1" spans="1:9">
      <c r="A361" s="589" t="s">
        <v>1127</v>
      </c>
      <c r="B361" s="309" t="s">
        <v>1846</v>
      </c>
      <c r="C361" s="31" t="s">
        <v>1824</v>
      </c>
      <c r="D361" s="31"/>
      <c r="E361" s="306"/>
      <c r="F361" s="307"/>
      <c r="G361" s="308"/>
      <c r="H361" s="307">
        <f t="shared" si="5"/>
        <v>0</v>
      </c>
      <c r="I361" s="313"/>
    </row>
    <row r="362" ht="20.1" customHeight="1" spans="1:9">
      <c r="A362" s="589" t="s">
        <v>1129</v>
      </c>
      <c r="B362" s="309" t="s">
        <v>1842</v>
      </c>
      <c r="C362" s="31" t="s">
        <v>1824</v>
      </c>
      <c r="D362" s="31"/>
      <c r="E362" s="306"/>
      <c r="F362" s="307"/>
      <c r="G362" s="308"/>
      <c r="H362" s="307">
        <f t="shared" si="5"/>
        <v>0</v>
      </c>
      <c r="I362" s="313"/>
    </row>
    <row r="363" ht="20.1" customHeight="1" spans="1:9">
      <c r="A363" s="589" t="s">
        <v>1131</v>
      </c>
      <c r="B363" s="309" t="s">
        <v>1847</v>
      </c>
      <c r="C363" s="31" t="s">
        <v>1848</v>
      </c>
      <c r="D363" s="31"/>
      <c r="E363" s="306"/>
      <c r="F363" s="307"/>
      <c r="G363" s="308"/>
      <c r="H363" s="307">
        <f t="shared" ref="H363:H394" si="6">F363+G363</f>
        <v>0</v>
      </c>
      <c r="I363" s="313"/>
    </row>
    <row r="364" ht="20.1" customHeight="1" spans="1:9">
      <c r="A364" s="589" t="s">
        <v>1132</v>
      </c>
      <c r="B364" s="309" t="s">
        <v>1849</v>
      </c>
      <c r="C364" s="31" t="s">
        <v>1850</v>
      </c>
      <c r="D364" s="31"/>
      <c r="E364" s="306"/>
      <c r="F364" s="307"/>
      <c r="G364" s="308"/>
      <c r="H364" s="307">
        <f t="shared" si="6"/>
        <v>0</v>
      </c>
      <c r="I364" s="313"/>
    </row>
    <row r="365" ht="20.1" customHeight="1" spans="1:9">
      <c r="A365" s="589" t="s">
        <v>1134</v>
      </c>
      <c r="B365" s="309" t="s">
        <v>1851</v>
      </c>
      <c r="C365" s="31" t="s">
        <v>1850</v>
      </c>
      <c r="D365" s="31"/>
      <c r="E365" s="306"/>
      <c r="F365" s="307"/>
      <c r="G365" s="308"/>
      <c r="H365" s="307">
        <f t="shared" si="6"/>
        <v>0</v>
      </c>
      <c r="I365" s="313"/>
    </row>
    <row r="366" ht="20.1" customHeight="1" spans="1:9">
      <c r="A366" s="589" t="s">
        <v>1136</v>
      </c>
      <c r="B366" s="309" t="s">
        <v>1852</v>
      </c>
      <c r="C366" s="31" t="s">
        <v>1850</v>
      </c>
      <c r="D366" s="31"/>
      <c r="E366" s="306"/>
      <c r="F366" s="307"/>
      <c r="G366" s="308"/>
      <c r="H366" s="307">
        <f t="shared" si="6"/>
        <v>0</v>
      </c>
      <c r="I366" s="313"/>
    </row>
    <row r="367" ht="20.1" customHeight="1" spans="1:9">
      <c r="A367" s="589" t="s">
        <v>1137</v>
      </c>
      <c r="B367" s="309" t="s">
        <v>1853</v>
      </c>
      <c r="C367" s="31" t="s">
        <v>1850</v>
      </c>
      <c r="D367" s="31"/>
      <c r="E367" s="306"/>
      <c r="F367" s="307"/>
      <c r="G367" s="308"/>
      <c r="H367" s="307">
        <f t="shared" si="6"/>
        <v>0</v>
      </c>
      <c r="I367" s="313"/>
    </row>
    <row r="368" ht="20.1" customHeight="1" spans="1:9">
      <c r="A368" s="589" t="s">
        <v>1139</v>
      </c>
      <c r="B368" s="309" t="s">
        <v>1854</v>
      </c>
      <c r="C368" s="31" t="s">
        <v>1850</v>
      </c>
      <c r="D368" s="31"/>
      <c r="E368" s="306"/>
      <c r="F368" s="307"/>
      <c r="G368" s="308"/>
      <c r="H368" s="307">
        <f t="shared" si="6"/>
        <v>0</v>
      </c>
      <c r="I368" s="313"/>
    </row>
    <row r="369" ht="20.1" customHeight="1" spans="1:9">
      <c r="A369" s="589" t="s">
        <v>1141</v>
      </c>
      <c r="B369" s="309" t="s">
        <v>1855</v>
      </c>
      <c r="C369" s="31" t="s">
        <v>1850</v>
      </c>
      <c r="D369" s="31"/>
      <c r="E369" s="306"/>
      <c r="F369" s="307"/>
      <c r="G369" s="308"/>
      <c r="H369" s="307">
        <f t="shared" si="6"/>
        <v>0</v>
      </c>
      <c r="I369" s="313"/>
    </row>
    <row r="370" ht="20.1" customHeight="1" spans="1:9">
      <c r="A370" s="589" t="s">
        <v>1143</v>
      </c>
      <c r="B370" s="309" t="s">
        <v>1856</v>
      </c>
      <c r="C370" s="31" t="s">
        <v>1850</v>
      </c>
      <c r="D370" s="31"/>
      <c r="E370" s="306"/>
      <c r="F370" s="307"/>
      <c r="G370" s="308"/>
      <c r="H370" s="307">
        <f t="shared" si="6"/>
        <v>0</v>
      </c>
      <c r="I370" s="313"/>
    </row>
    <row r="371" ht="20.1" customHeight="1" spans="1:9">
      <c r="A371" s="589" t="s">
        <v>1145</v>
      </c>
      <c r="B371" s="309" t="s">
        <v>1857</v>
      </c>
      <c r="C371" s="31" t="s">
        <v>1850</v>
      </c>
      <c r="D371" s="31"/>
      <c r="E371" s="306"/>
      <c r="F371" s="307"/>
      <c r="G371" s="308"/>
      <c r="H371" s="307">
        <f t="shared" si="6"/>
        <v>0</v>
      </c>
      <c r="I371" s="313"/>
    </row>
    <row r="372" s="10" customFormat="1" ht="20.1" customHeight="1" spans="1:9">
      <c r="A372" s="589" t="s">
        <v>1147</v>
      </c>
      <c r="B372" s="309" t="s">
        <v>1858</v>
      </c>
      <c r="C372" s="31" t="s">
        <v>1859</v>
      </c>
      <c r="D372" s="31"/>
      <c r="E372" s="306"/>
      <c r="F372" s="307"/>
      <c r="G372" s="308"/>
      <c r="H372" s="307">
        <f t="shared" si="6"/>
        <v>0</v>
      </c>
      <c r="I372" s="313"/>
    </row>
    <row r="373" s="10" customFormat="1" ht="20.1" customHeight="1" spans="1:9">
      <c r="A373" s="589" t="s">
        <v>1149</v>
      </c>
      <c r="B373" s="309" t="s">
        <v>1860</v>
      </c>
      <c r="C373" s="31" t="s">
        <v>1861</v>
      </c>
      <c r="D373" s="31"/>
      <c r="E373" s="306"/>
      <c r="F373" s="307"/>
      <c r="G373" s="308"/>
      <c r="H373" s="307">
        <f t="shared" si="6"/>
        <v>0</v>
      </c>
      <c r="I373" s="313"/>
    </row>
    <row r="374" s="10" customFormat="1" ht="20.1" customHeight="1" spans="1:9">
      <c r="A374" s="589" t="s">
        <v>1151</v>
      </c>
      <c r="B374" s="309" t="s">
        <v>1862</v>
      </c>
      <c r="C374" s="31" t="s">
        <v>1861</v>
      </c>
      <c r="D374" s="31"/>
      <c r="E374" s="306"/>
      <c r="F374" s="307"/>
      <c r="G374" s="308"/>
      <c r="H374" s="307">
        <f t="shared" si="6"/>
        <v>0</v>
      </c>
      <c r="I374" s="313"/>
    </row>
    <row r="375" s="10" customFormat="1" ht="20.1" customHeight="1" spans="1:9">
      <c r="A375" s="589" t="s">
        <v>1153</v>
      </c>
      <c r="B375" s="309" t="s">
        <v>1863</v>
      </c>
      <c r="C375" s="31" t="s">
        <v>1861</v>
      </c>
      <c r="D375" s="31"/>
      <c r="E375" s="306"/>
      <c r="F375" s="307"/>
      <c r="G375" s="308"/>
      <c r="H375" s="307">
        <f t="shared" si="6"/>
        <v>0</v>
      </c>
      <c r="I375" s="313"/>
    </row>
    <row r="376" s="10" customFormat="1" ht="20.1" customHeight="1" spans="1:9">
      <c r="A376" s="589" t="s">
        <v>1155</v>
      </c>
      <c r="B376" s="309" t="s">
        <v>1864</v>
      </c>
      <c r="C376" s="31" t="s">
        <v>1861</v>
      </c>
      <c r="D376" s="31"/>
      <c r="E376" s="306"/>
      <c r="F376" s="307"/>
      <c r="G376" s="308"/>
      <c r="H376" s="307">
        <f t="shared" si="6"/>
        <v>0</v>
      </c>
      <c r="I376" s="313"/>
    </row>
    <row r="377" s="10" customFormat="1" ht="20.1" customHeight="1" spans="1:9">
      <c r="A377" s="589" t="s">
        <v>1157</v>
      </c>
      <c r="B377" s="309" t="s">
        <v>1865</v>
      </c>
      <c r="C377" s="31" t="s">
        <v>1861</v>
      </c>
      <c r="D377" s="31"/>
      <c r="E377" s="306"/>
      <c r="F377" s="307"/>
      <c r="G377" s="308"/>
      <c r="H377" s="307">
        <f t="shared" si="6"/>
        <v>0</v>
      </c>
      <c r="I377" s="313"/>
    </row>
    <row r="378" s="10" customFormat="1" ht="20.1" customHeight="1" spans="1:9">
      <c r="A378" s="589" t="s">
        <v>1159</v>
      </c>
      <c r="B378" s="309" t="s">
        <v>1866</v>
      </c>
      <c r="C378" s="31" t="s">
        <v>1859</v>
      </c>
      <c r="D378" s="31"/>
      <c r="E378" s="306"/>
      <c r="F378" s="307"/>
      <c r="G378" s="308"/>
      <c r="H378" s="307">
        <f t="shared" si="6"/>
        <v>0</v>
      </c>
      <c r="I378" s="313"/>
    </row>
    <row r="379" s="10" customFormat="1" ht="20.1" customHeight="1" spans="1:9">
      <c r="A379" s="589" t="s">
        <v>1161</v>
      </c>
      <c r="B379" s="309" t="s">
        <v>1867</v>
      </c>
      <c r="C379" s="31" t="s">
        <v>1859</v>
      </c>
      <c r="D379" s="31"/>
      <c r="E379" s="306"/>
      <c r="F379" s="307"/>
      <c r="G379" s="308"/>
      <c r="H379" s="307">
        <f t="shared" si="6"/>
        <v>0</v>
      </c>
      <c r="I379" s="313"/>
    </row>
    <row r="380" s="10" customFormat="1" ht="20.1" customHeight="1" spans="1:9">
      <c r="A380" s="589" t="s">
        <v>1163</v>
      </c>
      <c r="B380" s="309" t="s">
        <v>1868</v>
      </c>
      <c r="C380" s="31" t="s">
        <v>1859</v>
      </c>
      <c r="D380" s="31"/>
      <c r="E380" s="306"/>
      <c r="F380" s="307"/>
      <c r="G380" s="308"/>
      <c r="H380" s="307">
        <f t="shared" si="6"/>
        <v>0</v>
      </c>
      <c r="I380" s="313"/>
    </row>
    <row r="381" s="10" customFormat="1" ht="20.1" customHeight="1" spans="1:9">
      <c r="A381" s="589" t="s">
        <v>1165</v>
      </c>
      <c r="B381" s="309" t="s">
        <v>1869</v>
      </c>
      <c r="C381" s="31" t="s">
        <v>1859</v>
      </c>
      <c r="D381" s="31"/>
      <c r="E381" s="306"/>
      <c r="F381" s="307"/>
      <c r="G381" s="308"/>
      <c r="H381" s="307">
        <f t="shared" si="6"/>
        <v>0</v>
      </c>
      <c r="I381" s="313"/>
    </row>
    <row r="382" s="10" customFormat="1" ht="20.1" customHeight="1" spans="1:9">
      <c r="A382" s="589" t="s">
        <v>1167</v>
      </c>
      <c r="B382" s="309" t="s">
        <v>1870</v>
      </c>
      <c r="C382" s="31" t="s">
        <v>1859</v>
      </c>
      <c r="D382" s="31"/>
      <c r="E382" s="306"/>
      <c r="F382" s="307"/>
      <c r="G382" s="308"/>
      <c r="H382" s="307">
        <f t="shared" si="6"/>
        <v>0</v>
      </c>
      <c r="I382" s="313"/>
    </row>
    <row r="383" s="10" customFormat="1" ht="20.1" customHeight="1" spans="1:9">
      <c r="A383" s="589" t="s">
        <v>1168</v>
      </c>
      <c r="B383" s="309" t="s">
        <v>1871</v>
      </c>
      <c r="C383" s="31" t="s">
        <v>1872</v>
      </c>
      <c r="D383" s="31"/>
      <c r="E383" s="306"/>
      <c r="F383" s="307"/>
      <c r="G383" s="308"/>
      <c r="H383" s="307">
        <f t="shared" si="6"/>
        <v>0</v>
      </c>
      <c r="I383" s="313"/>
    </row>
    <row r="384" s="10" customFormat="1" ht="20.1" customHeight="1" spans="1:9">
      <c r="A384" s="589" t="s">
        <v>1170</v>
      </c>
      <c r="B384" s="309" t="s">
        <v>1873</v>
      </c>
      <c r="C384" s="31" t="s">
        <v>1872</v>
      </c>
      <c r="D384" s="31"/>
      <c r="E384" s="306"/>
      <c r="F384" s="307"/>
      <c r="G384" s="308"/>
      <c r="H384" s="307">
        <f t="shared" si="6"/>
        <v>0</v>
      </c>
      <c r="I384" s="313"/>
    </row>
    <row r="385" s="10" customFormat="1" ht="20.1" customHeight="1" spans="1:9">
      <c r="A385" s="589" t="s">
        <v>1171</v>
      </c>
      <c r="B385" s="309" t="s">
        <v>1874</v>
      </c>
      <c r="C385" s="31" t="s">
        <v>1861</v>
      </c>
      <c r="D385" s="31"/>
      <c r="E385" s="306"/>
      <c r="F385" s="307"/>
      <c r="G385" s="308"/>
      <c r="H385" s="307">
        <f t="shared" si="6"/>
        <v>0</v>
      </c>
      <c r="I385" s="313"/>
    </row>
    <row r="386" s="10" customFormat="1" ht="20.1" customHeight="1" spans="1:9">
      <c r="A386" s="589" t="s">
        <v>1173</v>
      </c>
      <c r="B386" s="309" t="s">
        <v>1875</v>
      </c>
      <c r="C386" s="31" t="s">
        <v>1861</v>
      </c>
      <c r="D386" s="31"/>
      <c r="E386" s="306"/>
      <c r="F386" s="307"/>
      <c r="G386" s="308"/>
      <c r="H386" s="307">
        <f t="shared" si="6"/>
        <v>0</v>
      </c>
      <c r="I386" s="313"/>
    </row>
    <row r="387" s="10" customFormat="1" ht="20.1" customHeight="1" spans="1:9">
      <c r="A387" s="589" t="s">
        <v>1175</v>
      </c>
      <c r="B387" s="309" t="s">
        <v>1876</v>
      </c>
      <c r="C387" s="31" t="s">
        <v>1861</v>
      </c>
      <c r="D387" s="31"/>
      <c r="E387" s="306"/>
      <c r="F387" s="307"/>
      <c r="G387" s="308"/>
      <c r="H387" s="307">
        <f t="shared" si="6"/>
        <v>0</v>
      </c>
      <c r="I387" s="313"/>
    </row>
    <row r="388" s="10" customFormat="1" ht="20.1" customHeight="1" spans="1:9">
      <c r="A388" s="589" t="s">
        <v>1176</v>
      </c>
      <c r="B388" s="309" t="s">
        <v>1877</v>
      </c>
      <c r="C388" s="31" t="s">
        <v>1861</v>
      </c>
      <c r="D388" s="31"/>
      <c r="E388" s="306"/>
      <c r="F388" s="307"/>
      <c r="G388" s="308"/>
      <c r="H388" s="307">
        <f t="shared" si="6"/>
        <v>0</v>
      </c>
      <c r="I388" s="313"/>
    </row>
    <row r="389" s="10" customFormat="1" ht="20.1" customHeight="1" spans="1:9">
      <c r="A389" s="589" t="s">
        <v>1178</v>
      </c>
      <c r="B389" s="309" t="s">
        <v>1878</v>
      </c>
      <c r="C389" s="31" t="s">
        <v>1861</v>
      </c>
      <c r="D389" s="31"/>
      <c r="E389" s="306"/>
      <c r="F389" s="307"/>
      <c r="G389" s="308"/>
      <c r="H389" s="307">
        <f t="shared" si="6"/>
        <v>0</v>
      </c>
      <c r="I389" s="313"/>
    </row>
    <row r="390" s="10" customFormat="1" ht="20.1" customHeight="1" spans="1:9">
      <c r="A390" s="589" t="s">
        <v>1179</v>
      </c>
      <c r="B390" s="309" t="s">
        <v>1879</v>
      </c>
      <c r="C390" s="31" t="s">
        <v>1861</v>
      </c>
      <c r="D390" s="31"/>
      <c r="E390" s="306"/>
      <c r="F390" s="307"/>
      <c r="G390" s="308"/>
      <c r="H390" s="307">
        <f t="shared" si="6"/>
        <v>0</v>
      </c>
      <c r="I390" s="313"/>
    </row>
    <row r="391" s="10" customFormat="1" ht="20.1" customHeight="1" spans="1:9">
      <c r="A391" s="589" t="s">
        <v>1181</v>
      </c>
      <c r="B391" s="309" t="s">
        <v>1880</v>
      </c>
      <c r="C391" s="31" t="s">
        <v>1861</v>
      </c>
      <c r="D391" s="31"/>
      <c r="E391" s="306"/>
      <c r="F391" s="307"/>
      <c r="G391" s="308"/>
      <c r="H391" s="307">
        <f t="shared" si="6"/>
        <v>0</v>
      </c>
      <c r="I391" s="313"/>
    </row>
    <row r="392" s="10" customFormat="1" ht="20.1" customHeight="1" spans="1:9">
      <c r="A392" s="589" t="s">
        <v>1183</v>
      </c>
      <c r="B392" s="309" t="s">
        <v>1881</v>
      </c>
      <c r="C392" s="31" t="s">
        <v>1882</v>
      </c>
      <c r="D392" s="31"/>
      <c r="E392" s="306"/>
      <c r="F392" s="307"/>
      <c r="G392" s="308"/>
      <c r="H392" s="307">
        <f t="shared" si="6"/>
        <v>0</v>
      </c>
      <c r="I392" s="313"/>
    </row>
    <row r="393" s="10" customFormat="1" ht="20.1" customHeight="1" spans="1:9">
      <c r="A393" s="589" t="s">
        <v>1185</v>
      </c>
      <c r="B393" s="309" t="s">
        <v>1883</v>
      </c>
      <c r="C393" s="31" t="s">
        <v>1884</v>
      </c>
      <c r="D393" s="31"/>
      <c r="E393" s="306"/>
      <c r="F393" s="307"/>
      <c r="G393" s="308"/>
      <c r="H393" s="307">
        <f t="shared" si="6"/>
        <v>0</v>
      </c>
      <c r="I393" s="313"/>
    </row>
    <row r="394" s="10" customFormat="1" ht="20.1" customHeight="1" spans="1:9">
      <c r="A394" s="589" t="s">
        <v>1187</v>
      </c>
      <c r="B394" s="309" t="s">
        <v>1885</v>
      </c>
      <c r="C394" s="31" t="s">
        <v>1886</v>
      </c>
      <c r="D394" s="31"/>
      <c r="E394" s="306"/>
      <c r="F394" s="307"/>
      <c r="G394" s="308"/>
      <c r="H394" s="307">
        <f t="shared" si="6"/>
        <v>0</v>
      </c>
      <c r="I394" s="313"/>
    </row>
    <row r="395" s="10" customFormat="1" ht="18" customHeight="1" spans="1:9">
      <c r="A395" s="31"/>
      <c r="B395" s="309"/>
      <c r="C395" s="179"/>
      <c r="D395" s="314"/>
      <c r="E395" s="315"/>
      <c r="F395" s="181"/>
      <c r="G395" s="316"/>
      <c r="H395" s="307"/>
      <c r="I395" s="313"/>
    </row>
    <row r="396" ht="18" customHeight="1" spans="1:9">
      <c r="A396" s="117" t="s">
        <v>474</v>
      </c>
      <c r="B396" s="90"/>
      <c r="C396" s="179"/>
      <c r="D396" s="314"/>
      <c r="E396" s="315"/>
      <c r="F396" s="307">
        <f>SUM(F6:F395)</f>
        <v>0</v>
      </c>
      <c r="G396" s="316">
        <f>SUM(G6:G395)</f>
        <v>0</v>
      </c>
      <c r="H396" s="307">
        <f>SUM(H6:H395)</f>
        <v>0</v>
      </c>
      <c r="I396" s="313"/>
    </row>
    <row r="397" ht="18" customHeight="1" spans="1:9">
      <c r="A397" s="117" t="s">
        <v>475</v>
      </c>
      <c r="B397" s="90"/>
      <c r="C397" s="31" t="s">
        <v>508</v>
      </c>
      <c r="D397" s="314"/>
      <c r="E397" s="177" t="s">
        <v>508</v>
      </c>
      <c r="F397" s="307">
        <f t="shared" ref="F397:H397" si="7">F396</f>
        <v>0</v>
      </c>
      <c r="G397" s="316">
        <f t="shared" si="7"/>
        <v>0</v>
      </c>
      <c r="H397" s="307">
        <f t="shared" si="7"/>
        <v>0</v>
      </c>
      <c r="I397" s="313"/>
    </row>
    <row r="398" ht="16.5" customHeight="1" spans="2:8">
      <c r="B398" s="290"/>
      <c r="C398" s="13"/>
      <c r="D398" s="183"/>
      <c r="E398" s="183"/>
      <c r="H398" s="317"/>
    </row>
    <row r="399" ht="15.95" customHeight="1" spans="2:9">
      <c r="B399" s="318"/>
      <c r="C399" s="13"/>
      <c r="D399" s="183"/>
      <c r="E399" s="183"/>
      <c r="H399" s="317"/>
      <c r="I399" s="13"/>
    </row>
    <row r="400" ht="15.95" customHeight="1" spans="2:8">
      <c r="B400" s="318"/>
      <c r="C400" s="13"/>
      <c r="D400" s="183"/>
      <c r="E400" s="183"/>
      <c r="G400" s="291">
        <v>271030.96</v>
      </c>
      <c r="H400" s="317"/>
    </row>
    <row r="401" ht="21" customHeight="1" spans="2:8">
      <c r="B401" s="290"/>
      <c r="C401" s="13"/>
      <c r="D401" s="183"/>
      <c r="E401" s="183"/>
      <c r="H401" s="317"/>
    </row>
    <row r="402" ht="21" customHeight="1" spans="2:8">
      <c r="B402" s="290"/>
      <c r="C402" s="13"/>
      <c r="D402" s="183"/>
      <c r="E402" s="183"/>
      <c r="G402" s="291">
        <v>271030.96</v>
      </c>
      <c r="H402" s="317"/>
    </row>
    <row r="403" ht="21" customHeight="1" spans="2:8">
      <c r="B403" s="290"/>
      <c r="C403" s="13"/>
      <c r="D403" s="183"/>
      <c r="E403" s="183"/>
      <c r="H403" s="317"/>
    </row>
    <row r="404" ht="21" customHeight="1" spans="2:8">
      <c r="B404" s="290"/>
      <c r="C404" s="13"/>
      <c r="D404" s="183"/>
      <c r="E404" s="183"/>
      <c r="H404" s="317"/>
    </row>
    <row r="405" ht="21" customHeight="1" spans="2:8">
      <c r="B405" s="290"/>
      <c r="C405" s="13"/>
      <c r="D405" s="183"/>
      <c r="E405" s="183"/>
      <c r="H405" s="317"/>
    </row>
    <row r="406" ht="21" customHeight="1" spans="2:8">
      <c r="B406" s="290"/>
      <c r="C406" s="13"/>
      <c r="D406" s="183"/>
      <c r="E406" s="183"/>
      <c r="H406" s="317"/>
    </row>
    <row r="407" ht="21" customHeight="1" spans="2:8">
      <c r="B407" s="290"/>
      <c r="C407" s="13"/>
      <c r="D407" s="183"/>
      <c r="E407" s="183"/>
      <c r="H407" s="317"/>
    </row>
    <row r="408" ht="21" customHeight="1" spans="2:8">
      <c r="B408" s="290"/>
      <c r="C408" s="13"/>
      <c r="D408" s="183"/>
      <c r="E408" s="183"/>
      <c r="H408" s="317"/>
    </row>
    <row r="409" ht="21" customHeight="1" spans="2:8">
      <c r="B409" s="290"/>
      <c r="C409" s="13"/>
      <c r="D409" s="183"/>
      <c r="E409" s="183"/>
      <c r="H409" s="317"/>
    </row>
    <row r="410" ht="21" customHeight="1" spans="2:8">
      <c r="B410" s="290"/>
      <c r="C410" s="13"/>
      <c r="D410" s="183"/>
      <c r="E410" s="183"/>
      <c r="H410" s="317"/>
    </row>
    <row r="411" ht="21" customHeight="1" spans="2:8">
      <c r="B411" s="290"/>
      <c r="C411" s="13"/>
      <c r="D411" s="183"/>
      <c r="E411" s="183"/>
      <c r="H411" s="317"/>
    </row>
    <row r="412" ht="22.5" customHeight="1"/>
    <row r="413" ht="22.5" customHeight="1"/>
    <row r="414" ht="22.5" customHeight="1"/>
    <row r="415" ht="22.5" customHeight="1"/>
    <row r="416" ht="22.5" customHeight="1"/>
    <row r="417" ht="22.5" customHeight="1"/>
    <row r="418" ht="22.5" customHeight="1"/>
    <row r="419" ht="22.5" customHeight="1"/>
    <row r="420" ht="22.5" customHeight="1"/>
    <row r="421" ht="22.5" customHeight="1"/>
    <row r="422" ht="22.5" customHeight="1"/>
    <row r="423" ht="22.5" customHeight="1"/>
    <row r="424" ht="22.5" customHeight="1"/>
    <row r="425" ht="22.5" customHeight="1"/>
    <row r="426" ht="22.5" customHeight="1"/>
  </sheetData>
  <autoFilter ref="B4:I394">
    <extLst/>
  </autoFilter>
  <mergeCells count="12">
    <mergeCell ref="B1:I1"/>
    <mergeCell ref="A2:I2"/>
    <mergeCell ref="A3:H3"/>
    <mergeCell ref="D4:F4"/>
    <mergeCell ref="A396:B396"/>
    <mergeCell ref="A397:B397"/>
    <mergeCell ref="A4:A5"/>
    <mergeCell ref="B4:B5"/>
    <mergeCell ref="C4:C5"/>
    <mergeCell ref="G4:G5"/>
    <mergeCell ref="H4:H5"/>
    <mergeCell ref="I4:I5"/>
  </mergeCells>
  <printOptions horizontalCentered="1"/>
  <pageMargins left="0.313888888888889" right="0.313888888888889" top="0.511805555555556" bottom="0" header="0.511805555555556" footer="0.479166666666667"/>
  <pageSetup paperSize="9" orientation="landscape" horizontalDpi="600"/>
  <headerFooter alignWithMargins="0">
    <oddHeader>&amp;R
&amp;"仿宋_GB2312,常规"&amp;10表3-11-4</oddHeader>
    <oddFooter>&amp;C&amp;"仿宋_GB2312,常规"&amp;10
第 &amp;P 页，共 &amp;N 页</oddFooter>
  </headerFooter>
  <rowBreaks count="20" manualBreakCount="20">
    <brk id="25" max="8" man="1"/>
    <brk id="43" max="8" man="1"/>
    <brk id="62" max="8" man="1"/>
    <brk id="80" max="8" man="1"/>
    <brk id="99" max="8" man="1"/>
    <brk id="118" max="8" man="1"/>
    <brk id="137" max="8" man="1"/>
    <brk id="156" max="8" man="1"/>
    <brk id="175" max="8" man="1"/>
    <brk id="193" max="8" man="1"/>
    <brk id="212" max="8" man="1"/>
    <brk id="231" max="8" man="1"/>
    <brk id="250" max="8" man="1"/>
    <brk id="269" max="8" man="1"/>
    <brk id="288" max="8" man="1"/>
    <brk id="307" max="8" man="1"/>
    <brk id="326" max="8" man="1"/>
    <brk id="345" max="8" man="1"/>
    <brk id="364" max="8" man="1"/>
    <brk id="383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4"/>
  <sheetViews>
    <sheetView topLeftCell="A177" workbookViewId="0">
      <selection activeCell="E191" sqref="E191"/>
    </sheetView>
  </sheetViews>
  <sheetFormatPr defaultColWidth="9" defaultRowHeight="14.25"/>
  <cols>
    <col min="1" max="1" width="9.125" style="151" customWidth="1"/>
    <col min="2" max="2" width="7.5" style="151" customWidth="1"/>
    <col min="3" max="3" width="9" style="151" hidden="1" customWidth="1"/>
    <col min="4" max="4" width="9" style="151"/>
    <col min="5" max="5" width="9.375" style="151" customWidth="1"/>
    <col min="6" max="6" width="12.5" style="151" customWidth="1"/>
    <col min="7" max="7" width="14.75" style="151" customWidth="1"/>
    <col min="8" max="8" width="9.625" style="151" customWidth="1"/>
    <col min="9" max="9" width="14.125" style="151" customWidth="1"/>
    <col min="10" max="16384" width="9" style="151"/>
  </cols>
  <sheetData>
    <row r="1" ht="20.25" spans="1:9">
      <c r="A1" s="342"/>
      <c r="B1" s="343" t="s">
        <v>1887</v>
      </c>
      <c r="C1" s="343"/>
      <c r="D1" s="343"/>
      <c r="E1" s="343"/>
      <c r="F1" s="343"/>
      <c r="G1" s="343"/>
      <c r="H1" s="343"/>
      <c r="I1" s="343"/>
    </row>
    <row r="2" ht="20.25" spans="1:9">
      <c r="A2" s="342"/>
      <c r="B2" s="343"/>
      <c r="C2" s="343"/>
      <c r="D2" s="343"/>
      <c r="E2" s="343"/>
      <c r="F2" s="343"/>
      <c r="G2" s="343"/>
      <c r="H2" s="343"/>
      <c r="I2" s="343"/>
    </row>
    <row r="3" spans="1:9">
      <c r="A3" s="35" t="str">
        <f>存货清查汇总表!A3</f>
        <v>清查基准日：2018年12月31日</v>
      </c>
      <c r="B3" s="35"/>
      <c r="C3" s="35"/>
      <c r="D3" s="35"/>
      <c r="E3" s="35"/>
      <c r="F3" s="35"/>
      <c r="G3" s="35"/>
      <c r="H3" s="35"/>
      <c r="I3" s="35"/>
    </row>
    <row r="4" spans="1:9">
      <c r="A4" s="344" t="str">
        <f>存货清查汇总表!A4</f>
        <v>资产占有单位名称：杭州中惠医疗器械有限公司</v>
      </c>
      <c r="B4" s="344"/>
      <c r="C4" s="344"/>
      <c r="D4" s="344"/>
      <c r="E4" s="344"/>
      <c r="F4" s="344"/>
      <c r="G4" s="8" t="s">
        <v>126</v>
      </c>
      <c r="H4" s="8"/>
      <c r="I4" s="347"/>
    </row>
    <row r="5" spans="1:9">
      <c r="A5" s="19" t="s">
        <v>461</v>
      </c>
      <c r="B5" s="18" t="s">
        <v>1888</v>
      </c>
      <c r="C5" s="72" t="s">
        <v>1889</v>
      </c>
      <c r="D5" s="72" t="s">
        <v>1890</v>
      </c>
      <c r="E5" s="18" t="s">
        <v>1891</v>
      </c>
      <c r="F5" s="18"/>
      <c r="G5" s="18"/>
      <c r="H5" s="18" t="s">
        <v>129</v>
      </c>
      <c r="I5" s="19" t="s">
        <v>11</v>
      </c>
    </row>
    <row r="6" spans="1:9">
      <c r="A6" s="19"/>
      <c r="B6" s="18"/>
      <c r="C6" s="76"/>
      <c r="D6" s="76"/>
      <c r="E6" s="19" t="s">
        <v>371</v>
      </c>
      <c r="F6" s="18" t="s">
        <v>1892</v>
      </c>
      <c r="G6" s="18" t="s">
        <v>308</v>
      </c>
      <c r="H6" s="18"/>
      <c r="I6" s="19"/>
    </row>
    <row r="7" ht="14.1" customHeight="1" spans="1:9">
      <c r="A7" s="19">
        <v>1</v>
      </c>
      <c r="B7" s="345"/>
      <c r="C7" s="76"/>
      <c r="D7" s="325"/>
      <c r="E7" s="322"/>
      <c r="F7" s="148"/>
      <c r="G7" s="148">
        <f>E7*F7</f>
        <v>0</v>
      </c>
      <c r="H7" s="148"/>
      <c r="I7" s="322">
        <f t="shared" ref="I7:I70" si="0">G7</f>
        <v>0</v>
      </c>
    </row>
    <row r="8" ht="14.1" customHeight="1" spans="1:9">
      <c r="A8" s="19">
        <v>2</v>
      </c>
      <c r="B8" s="346"/>
      <c r="C8" s="76"/>
      <c r="D8" s="325"/>
      <c r="E8" s="322"/>
      <c r="F8" s="148"/>
      <c r="G8" s="148">
        <f t="shared" ref="G8:G71" si="1">E8*F8</f>
        <v>0</v>
      </c>
      <c r="H8" s="148"/>
      <c r="I8" s="322">
        <f t="shared" si="0"/>
        <v>0</v>
      </c>
    </row>
    <row r="9" ht="14.1" customHeight="1" spans="1:9">
      <c r="A9" s="19">
        <v>3</v>
      </c>
      <c r="B9" s="346"/>
      <c r="C9" s="76"/>
      <c r="D9" s="325"/>
      <c r="E9" s="322"/>
      <c r="F9" s="148"/>
      <c r="G9" s="148">
        <f t="shared" si="1"/>
        <v>0</v>
      </c>
      <c r="H9" s="148"/>
      <c r="I9" s="322">
        <f t="shared" si="0"/>
        <v>0</v>
      </c>
    </row>
    <row r="10" ht="14.1" customHeight="1" spans="1:9">
      <c r="A10" s="19">
        <v>4</v>
      </c>
      <c r="B10" s="346"/>
      <c r="C10" s="76"/>
      <c r="D10" s="325"/>
      <c r="E10" s="322"/>
      <c r="F10" s="148"/>
      <c r="G10" s="148">
        <f t="shared" si="1"/>
        <v>0</v>
      </c>
      <c r="H10" s="148"/>
      <c r="I10" s="322">
        <f t="shared" si="0"/>
        <v>0</v>
      </c>
    </row>
    <row r="11" ht="14.1" customHeight="1" spans="1:9">
      <c r="A11" s="19">
        <v>5</v>
      </c>
      <c r="B11" s="346"/>
      <c r="C11" s="76"/>
      <c r="D11" s="325"/>
      <c r="E11" s="322"/>
      <c r="F11" s="148"/>
      <c r="G11" s="148">
        <f t="shared" si="1"/>
        <v>0</v>
      </c>
      <c r="H11" s="148"/>
      <c r="I11" s="322">
        <f t="shared" si="0"/>
        <v>0</v>
      </c>
    </row>
    <row r="12" ht="14.1" customHeight="1" spans="1:9">
      <c r="A12" s="19">
        <v>6</v>
      </c>
      <c r="B12" s="346"/>
      <c r="C12" s="76"/>
      <c r="D12" s="325"/>
      <c r="E12" s="322"/>
      <c r="F12" s="148"/>
      <c r="G12" s="148">
        <f t="shared" si="1"/>
        <v>0</v>
      </c>
      <c r="H12" s="148"/>
      <c r="I12" s="322">
        <f t="shared" si="0"/>
        <v>0</v>
      </c>
    </row>
    <row r="13" ht="14.1" customHeight="1" spans="1:9">
      <c r="A13" s="19">
        <v>7</v>
      </c>
      <c r="B13" s="346"/>
      <c r="C13" s="76"/>
      <c r="D13" s="325"/>
      <c r="E13" s="322"/>
      <c r="F13" s="148"/>
      <c r="G13" s="148">
        <f t="shared" si="1"/>
        <v>0</v>
      </c>
      <c r="H13" s="148"/>
      <c r="I13" s="322">
        <f t="shared" si="0"/>
        <v>0</v>
      </c>
    </row>
    <row r="14" ht="14.1" customHeight="1" spans="1:9">
      <c r="A14" s="19">
        <v>8</v>
      </c>
      <c r="B14" s="346"/>
      <c r="C14" s="76"/>
      <c r="D14" s="325"/>
      <c r="E14" s="322"/>
      <c r="F14" s="148"/>
      <c r="G14" s="148">
        <f t="shared" si="1"/>
        <v>0</v>
      </c>
      <c r="H14" s="148"/>
      <c r="I14" s="322">
        <f t="shared" si="0"/>
        <v>0</v>
      </c>
    </row>
    <row r="15" ht="14.1" customHeight="1" spans="1:9">
      <c r="A15" s="19">
        <v>9</v>
      </c>
      <c r="B15" s="346"/>
      <c r="C15" s="76"/>
      <c r="D15" s="325"/>
      <c r="E15" s="322"/>
      <c r="F15" s="148"/>
      <c r="G15" s="148">
        <f t="shared" si="1"/>
        <v>0</v>
      </c>
      <c r="H15" s="148"/>
      <c r="I15" s="322">
        <f t="shared" si="0"/>
        <v>0</v>
      </c>
    </row>
    <row r="16" ht="14.1" customHeight="1" spans="1:9">
      <c r="A16" s="19">
        <v>10</v>
      </c>
      <c r="B16" s="346"/>
      <c r="C16" s="76"/>
      <c r="D16" s="325"/>
      <c r="E16" s="322"/>
      <c r="F16" s="148"/>
      <c r="G16" s="148">
        <f t="shared" si="1"/>
        <v>0</v>
      </c>
      <c r="H16" s="148"/>
      <c r="I16" s="322">
        <f t="shared" si="0"/>
        <v>0</v>
      </c>
    </row>
    <row r="17" ht="14.1" customHeight="1" spans="1:9">
      <c r="A17" s="19">
        <v>11</v>
      </c>
      <c r="B17" s="346"/>
      <c r="C17" s="76"/>
      <c r="D17" s="325"/>
      <c r="E17" s="322"/>
      <c r="F17" s="148"/>
      <c r="G17" s="148">
        <f t="shared" si="1"/>
        <v>0</v>
      </c>
      <c r="H17" s="148"/>
      <c r="I17" s="322">
        <f t="shared" si="0"/>
        <v>0</v>
      </c>
    </row>
    <row r="18" ht="14.1" customHeight="1" spans="1:9">
      <c r="A18" s="19">
        <v>12</v>
      </c>
      <c r="B18" s="346"/>
      <c r="C18" s="76"/>
      <c r="D18" s="325"/>
      <c r="E18" s="322"/>
      <c r="F18" s="148"/>
      <c r="G18" s="148">
        <f t="shared" si="1"/>
        <v>0</v>
      </c>
      <c r="H18" s="148"/>
      <c r="I18" s="322">
        <f t="shared" si="0"/>
        <v>0</v>
      </c>
    </row>
    <row r="19" ht="14.1" customHeight="1" spans="1:9">
      <c r="A19" s="19">
        <v>13</v>
      </c>
      <c r="B19" s="346"/>
      <c r="C19" s="76"/>
      <c r="D19" s="325"/>
      <c r="E19" s="322"/>
      <c r="F19" s="148"/>
      <c r="G19" s="148">
        <f t="shared" si="1"/>
        <v>0</v>
      </c>
      <c r="H19" s="148"/>
      <c r="I19" s="322">
        <f t="shared" si="0"/>
        <v>0</v>
      </c>
    </row>
    <row r="20" ht="14.1" customHeight="1" spans="1:9">
      <c r="A20" s="19">
        <v>14</v>
      </c>
      <c r="B20" s="346"/>
      <c r="C20" s="76"/>
      <c r="D20" s="325"/>
      <c r="E20" s="322"/>
      <c r="F20" s="148"/>
      <c r="G20" s="148">
        <f t="shared" si="1"/>
        <v>0</v>
      </c>
      <c r="H20" s="148"/>
      <c r="I20" s="322">
        <f t="shared" si="0"/>
        <v>0</v>
      </c>
    </row>
    <row r="21" ht="14.1" customHeight="1" spans="1:9">
      <c r="A21" s="19">
        <v>15</v>
      </c>
      <c r="B21" s="346"/>
      <c r="C21" s="76"/>
      <c r="D21" s="325"/>
      <c r="E21" s="322"/>
      <c r="F21" s="148"/>
      <c r="G21" s="148">
        <f t="shared" si="1"/>
        <v>0</v>
      </c>
      <c r="H21" s="148"/>
      <c r="I21" s="322">
        <f t="shared" si="0"/>
        <v>0</v>
      </c>
    </row>
    <row r="22" ht="14.1" customHeight="1" spans="1:9">
      <c r="A22" s="19">
        <v>16</v>
      </c>
      <c r="B22" s="346"/>
      <c r="C22" s="76"/>
      <c r="D22" s="325"/>
      <c r="E22" s="322"/>
      <c r="F22" s="148"/>
      <c r="G22" s="148">
        <f t="shared" si="1"/>
        <v>0</v>
      </c>
      <c r="H22" s="148"/>
      <c r="I22" s="322">
        <f t="shared" si="0"/>
        <v>0</v>
      </c>
    </row>
    <row r="23" ht="14.1" customHeight="1" spans="1:9">
      <c r="A23" s="19">
        <v>17</v>
      </c>
      <c r="B23" s="346"/>
      <c r="C23" s="76"/>
      <c r="D23" s="325"/>
      <c r="E23" s="322"/>
      <c r="F23" s="148"/>
      <c r="G23" s="148">
        <f t="shared" si="1"/>
        <v>0</v>
      </c>
      <c r="H23" s="148"/>
      <c r="I23" s="322">
        <f t="shared" si="0"/>
        <v>0</v>
      </c>
    </row>
    <row r="24" ht="14.1" customHeight="1" spans="1:9">
      <c r="A24" s="19">
        <v>18</v>
      </c>
      <c r="B24" s="346"/>
      <c r="C24" s="76"/>
      <c r="D24" s="325"/>
      <c r="E24" s="322"/>
      <c r="F24" s="148"/>
      <c r="G24" s="148">
        <f t="shared" si="1"/>
        <v>0</v>
      </c>
      <c r="H24" s="148"/>
      <c r="I24" s="322">
        <f t="shared" si="0"/>
        <v>0</v>
      </c>
    </row>
    <row r="25" ht="14.1" customHeight="1" spans="1:9">
      <c r="A25" s="19">
        <v>19</v>
      </c>
      <c r="B25" s="346"/>
      <c r="C25" s="76"/>
      <c r="D25" s="325"/>
      <c r="E25" s="322"/>
      <c r="F25" s="148"/>
      <c r="G25" s="148">
        <f t="shared" si="1"/>
        <v>0</v>
      </c>
      <c r="H25" s="148"/>
      <c r="I25" s="322">
        <f t="shared" si="0"/>
        <v>0</v>
      </c>
    </row>
    <row r="26" ht="14.1" customHeight="1" spans="1:9">
      <c r="A26" s="19">
        <v>20</v>
      </c>
      <c r="B26" s="346"/>
      <c r="C26" s="76"/>
      <c r="D26" s="325"/>
      <c r="E26" s="322"/>
      <c r="F26" s="148"/>
      <c r="G26" s="148">
        <f t="shared" si="1"/>
        <v>0</v>
      </c>
      <c r="H26" s="148"/>
      <c r="I26" s="322">
        <f t="shared" si="0"/>
        <v>0</v>
      </c>
    </row>
    <row r="27" ht="14.1" customHeight="1" spans="1:9">
      <c r="A27" s="19">
        <v>21</v>
      </c>
      <c r="B27" s="346"/>
      <c r="C27" s="76"/>
      <c r="D27" s="325"/>
      <c r="E27" s="322"/>
      <c r="F27" s="148"/>
      <c r="G27" s="148">
        <f t="shared" si="1"/>
        <v>0</v>
      </c>
      <c r="H27" s="148"/>
      <c r="I27" s="322">
        <f t="shared" si="0"/>
        <v>0</v>
      </c>
    </row>
    <row r="28" ht="14.1" customHeight="1" spans="1:9">
      <c r="A28" s="19">
        <v>22</v>
      </c>
      <c r="B28" s="346"/>
      <c r="C28" s="76"/>
      <c r="D28" s="325"/>
      <c r="E28" s="322"/>
      <c r="F28" s="148"/>
      <c r="G28" s="148">
        <f t="shared" si="1"/>
        <v>0</v>
      </c>
      <c r="H28" s="148"/>
      <c r="I28" s="322">
        <f t="shared" si="0"/>
        <v>0</v>
      </c>
    </row>
    <row r="29" ht="14.1" customHeight="1" spans="1:9">
      <c r="A29" s="19">
        <v>23</v>
      </c>
      <c r="B29" s="346"/>
      <c r="C29" s="76"/>
      <c r="D29" s="325"/>
      <c r="E29" s="322"/>
      <c r="F29" s="148"/>
      <c r="G29" s="148">
        <f t="shared" si="1"/>
        <v>0</v>
      </c>
      <c r="H29" s="148"/>
      <c r="I29" s="322">
        <f t="shared" si="0"/>
        <v>0</v>
      </c>
    </row>
    <row r="30" ht="14.1" customHeight="1" spans="1:9">
      <c r="A30" s="19">
        <v>24</v>
      </c>
      <c r="B30" s="346"/>
      <c r="C30" s="76"/>
      <c r="D30" s="325"/>
      <c r="E30" s="322"/>
      <c r="F30" s="148"/>
      <c r="G30" s="148">
        <f t="shared" si="1"/>
        <v>0</v>
      </c>
      <c r="H30" s="148"/>
      <c r="I30" s="322">
        <f t="shared" si="0"/>
        <v>0</v>
      </c>
    </row>
    <row r="31" ht="14.1" customHeight="1" spans="1:9">
      <c r="A31" s="19">
        <v>25</v>
      </c>
      <c r="B31" s="346"/>
      <c r="C31" s="76"/>
      <c r="D31" s="325"/>
      <c r="E31" s="322"/>
      <c r="F31" s="148"/>
      <c r="G31" s="148">
        <f t="shared" si="1"/>
        <v>0</v>
      </c>
      <c r="H31" s="148"/>
      <c r="I31" s="322">
        <f t="shared" si="0"/>
        <v>0</v>
      </c>
    </row>
    <row r="32" ht="14.1" customHeight="1" spans="1:9">
      <c r="A32" s="19">
        <v>26</v>
      </c>
      <c r="B32" s="346"/>
      <c r="C32" s="76"/>
      <c r="D32" s="325"/>
      <c r="E32" s="322"/>
      <c r="F32" s="148"/>
      <c r="G32" s="148">
        <f t="shared" si="1"/>
        <v>0</v>
      </c>
      <c r="H32" s="148"/>
      <c r="I32" s="322">
        <f t="shared" si="0"/>
        <v>0</v>
      </c>
    </row>
    <row r="33" ht="14.1" customHeight="1" spans="1:9">
      <c r="A33" s="19">
        <v>27</v>
      </c>
      <c r="B33" s="346"/>
      <c r="C33" s="76"/>
      <c r="D33" s="325"/>
      <c r="E33" s="322"/>
      <c r="F33" s="148"/>
      <c r="G33" s="148">
        <f t="shared" si="1"/>
        <v>0</v>
      </c>
      <c r="H33" s="148"/>
      <c r="I33" s="322">
        <f t="shared" si="0"/>
        <v>0</v>
      </c>
    </row>
    <row r="34" ht="14.1" customHeight="1" spans="1:9">
      <c r="A34" s="19">
        <v>28</v>
      </c>
      <c r="B34" s="346"/>
      <c r="C34" s="76"/>
      <c r="D34" s="325"/>
      <c r="E34" s="322"/>
      <c r="F34" s="148"/>
      <c r="G34" s="148">
        <f t="shared" si="1"/>
        <v>0</v>
      </c>
      <c r="H34" s="148"/>
      <c r="I34" s="322">
        <f t="shared" si="0"/>
        <v>0</v>
      </c>
    </row>
    <row r="35" ht="14.1" customHeight="1" spans="1:9">
      <c r="A35" s="19">
        <v>29</v>
      </c>
      <c r="B35" s="346"/>
      <c r="C35" s="76"/>
      <c r="D35" s="325"/>
      <c r="E35" s="322"/>
      <c r="F35" s="148"/>
      <c r="G35" s="148">
        <f t="shared" si="1"/>
        <v>0</v>
      </c>
      <c r="H35" s="148"/>
      <c r="I35" s="322">
        <f t="shared" si="0"/>
        <v>0</v>
      </c>
    </row>
    <row r="36" ht="14.1" customHeight="1" spans="1:9">
      <c r="A36" s="19">
        <v>30</v>
      </c>
      <c r="B36" s="346"/>
      <c r="C36" s="76"/>
      <c r="D36" s="325"/>
      <c r="E36" s="322"/>
      <c r="F36" s="148"/>
      <c r="G36" s="148">
        <f t="shared" si="1"/>
        <v>0</v>
      </c>
      <c r="H36" s="148"/>
      <c r="I36" s="322">
        <f t="shared" si="0"/>
        <v>0</v>
      </c>
    </row>
    <row r="37" ht="14.1" customHeight="1" spans="1:9">
      <c r="A37" s="19">
        <v>31</v>
      </c>
      <c r="B37" s="346"/>
      <c r="C37" s="76"/>
      <c r="D37" s="325"/>
      <c r="E37" s="322"/>
      <c r="F37" s="148"/>
      <c r="G37" s="148">
        <f t="shared" si="1"/>
        <v>0</v>
      </c>
      <c r="H37" s="148"/>
      <c r="I37" s="322">
        <f t="shared" si="0"/>
        <v>0</v>
      </c>
    </row>
    <row r="38" ht="14.1" customHeight="1" spans="1:9">
      <c r="A38" s="19">
        <v>32</v>
      </c>
      <c r="B38" s="346"/>
      <c r="C38" s="76"/>
      <c r="D38" s="325"/>
      <c r="E38" s="322"/>
      <c r="F38" s="148"/>
      <c r="G38" s="148">
        <f t="shared" si="1"/>
        <v>0</v>
      </c>
      <c r="H38" s="148"/>
      <c r="I38" s="322">
        <f t="shared" si="0"/>
        <v>0</v>
      </c>
    </row>
    <row r="39" ht="14.1" customHeight="1" spans="1:9">
      <c r="A39" s="19">
        <v>33</v>
      </c>
      <c r="B39" s="346"/>
      <c r="C39" s="76"/>
      <c r="D39" s="325"/>
      <c r="E39" s="322"/>
      <c r="F39" s="148"/>
      <c r="G39" s="148">
        <f t="shared" si="1"/>
        <v>0</v>
      </c>
      <c r="H39" s="148"/>
      <c r="I39" s="322">
        <f t="shared" si="0"/>
        <v>0</v>
      </c>
    </row>
    <row r="40" ht="14.1" customHeight="1" spans="1:9">
      <c r="A40" s="19">
        <v>34</v>
      </c>
      <c r="B40" s="346"/>
      <c r="C40" s="76"/>
      <c r="D40" s="325"/>
      <c r="E40" s="322"/>
      <c r="F40" s="148"/>
      <c r="G40" s="148">
        <f t="shared" si="1"/>
        <v>0</v>
      </c>
      <c r="H40" s="148"/>
      <c r="I40" s="322">
        <f t="shared" si="0"/>
        <v>0</v>
      </c>
    </row>
    <row r="41" ht="14.1" customHeight="1" spans="1:9">
      <c r="A41" s="19">
        <v>35</v>
      </c>
      <c r="B41" s="346"/>
      <c r="C41" s="76"/>
      <c r="D41" s="325"/>
      <c r="E41" s="322"/>
      <c r="F41" s="148"/>
      <c r="G41" s="148">
        <f t="shared" si="1"/>
        <v>0</v>
      </c>
      <c r="H41" s="148"/>
      <c r="I41" s="322">
        <f t="shared" si="0"/>
        <v>0</v>
      </c>
    </row>
    <row r="42" ht="14.1" customHeight="1" spans="1:9">
      <c r="A42" s="19">
        <v>36</v>
      </c>
      <c r="B42" s="346"/>
      <c r="C42" s="76"/>
      <c r="D42" s="325"/>
      <c r="E42" s="322"/>
      <c r="F42" s="148"/>
      <c r="G42" s="148">
        <f t="shared" si="1"/>
        <v>0</v>
      </c>
      <c r="H42" s="148"/>
      <c r="I42" s="322">
        <f t="shared" si="0"/>
        <v>0</v>
      </c>
    </row>
    <row r="43" ht="14.1" customHeight="1" spans="1:9">
      <c r="A43" s="19">
        <v>37</v>
      </c>
      <c r="B43" s="346"/>
      <c r="C43" s="76"/>
      <c r="D43" s="325"/>
      <c r="E43" s="322"/>
      <c r="F43" s="148"/>
      <c r="G43" s="148">
        <f t="shared" si="1"/>
        <v>0</v>
      </c>
      <c r="H43" s="148"/>
      <c r="I43" s="322">
        <f t="shared" si="0"/>
        <v>0</v>
      </c>
    </row>
    <row r="44" ht="14.1" customHeight="1" spans="1:9">
      <c r="A44" s="19">
        <v>38</v>
      </c>
      <c r="B44" s="346"/>
      <c r="C44" s="76"/>
      <c r="D44" s="325"/>
      <c r="E44" s="322"/>
      <c r="F44" s="148"/>
      <c r="G44" s="148">
        <f t="shared" si="1"/>
        <v>0</v>
      </c>
      <c r="H44" s="148"/>
      <c r="I44" s="322">
        <f t="shared" si="0"/>
        <v>0</v>
      </c>
    </row>
    <row r="45" ht="14.1" customHeight="1" spans="1:9">
      <c r="A45" s="19">
        <v>39</v>
      </c>
      <c r="B45" s="346"/>
      <c r="C45" s="76"/>
      <c r="D45" s="325"/>
      <c r="E45" s="322"/>
      <c r="F45" s="148"/>
      <c r="G45" s="148">
        <f t="shared" si="1"/>
        <v>0</v>
      </c>
      <c r="H45" s="148"/>
      <c r="I45" s="322">
        <f t="shared" si="0"/>
        <v>0</v>
      </c>
    </row>
    <row r="46" ht="14.1" customHeight="1" spans="1:9">
      <c r="A46" s="19">
        <v>40</v>
      </c>
      <c r="B46" s="346"/>
      <c r="C46" s="76"/>
      <c r="D46" s="325"/>
      <c r="E46" s="322"/>
      <c r="F46" s="148"/>
      <c r="G46" s="148">
        <f t="shared" si="1"/>
        <v>0</v>
      </c>
      <c r="H46" s="148"/>
      <c r="I46" s="322">
        <f t="shared" si="0"/>
        <v>0</v>
      </c>
    </row>
    <row r="47" ht="14.1" customHeight="1" spans="1:9">
      <c r="A47" s="19">
        <v>41</v>
      </c>
      <c r="B47" s="346"/>
      <c r="C47" s="76"/>
      <c r="D47" s="325"/>
      <c r="E47" s="322"/>
      <c r="F47" s="148"/>
      <c r="G47" s="148">
        <f t="shared" si="1"/>
        <v>0</v>
      </c>
      <c r="H47" s="148"/>
      <c r="I47" s="322">
        <f t="shared" si="0"/>
        <v>0</v>
      </c>
    </row>
    <row r="48" ht="14.1" customHeight="1" spans="1:9">
      <c r="A48" s="19">
        <v>42</v>
      </c>
      <c r="B48" s="346"/>
      <c r="C48" s="76"/>
      <c r="D48" s="325"/>
      <c r="E48" s="322"/>
      <c r="F48" s="148"/>
      <c r="G48" s="148">
        <f t="shared" si="1"/>
        <v>0</v>
      </c>
      <c r="H48" s="148"/>
      <c r="I48" s="322">
        <f t="shared" si="0"/>
        <v>0</v>
      </c>
    </row>
    <row r="49" ht="14.1" customHeight="1" spans="1:9">
      <c r="A49" s="19">
        <v>43</v>
      </c>
      <c r="B49" s="346"/>
      <c r="C49" s="76"/>
      <c r="D49" s="325"/>
      <c r="E49" s="322"/>
      <c r="F49" s="148"/>
      <c r="G49" s="148">
        <f t="shared" si="1"/>
        <v>0</v>
      </c>
      <c r="H49" s="148"/>
      <c r="I49" s="322">
        <f t="shared" si="0"/>
        <v>0</v>
      </c>
    </row>
    <row r="50" ht="14.1" customHeight="1" spans="1:9">
      <c r="A50" s="19">
        <v>44</v>
      </c>
      <c r="B50" s="346"/>
      <c r="C50" s="76"/>
      <c r="D50" s="325"/>
      <c r="E50" s="322"/>
      <c r="F50" s="148"/>
      <c r="G50" s="148">
        <f t="shared" si="1"/>
        <v>0</v>
      </c>
      <c r="H50" s="148"/>
      <c r="I50" s="322">
        <f t="shared" si="0"/>
        <v>0</v>
      </c>
    </row>
    <row r="51" ht="14.1" customHeight="1" spans="1:9">
      <c r="A51" s="19">
        <v>45</v>
      </c>
      <c r="B51" s="346"/>
      <c r="C51" s="76"/>
      <c r="D51" s="325"/>
      <c r="E51" s="322"/>
      <c r="F51" s="148"/>
      <c r="G51" s="148">
        <f t="shared" si="1"/>
        <v>0</v>
      </c>
      <c r="H51" s="148"/>
      <c r="I51" s="322">
        <f t="shared" si="0"/>
        <v>0</v>
      </c>
    </row>
    <row r="52" ht="14.1" customHeight="1" spans="1:9">
      <c r="A52" s="19">
        <v>46</v>
      </c>
      <c r="B52" s="346"/>
      <c r="C52" s="76"/>
      <c r="D52" s="325"/>
      <c r="E52" s="322"/>
      <c r="F52" s="148"/>
      <c r="G52" s="148">
        <f t="shared" si="1"/>
        <v>0</v>
      </c>
      <c r="H52" s="148"/>
      <c r="I52" s="322">
        <f t="shared" si="0"/>
        <v>0</v>
      </c>
    </row>
    <row r="53" ht="14.1" customHeight="1" spans="1:9">
      <c r="A53" s="19">
        <v>47</v>
      </c>
      <c r="B53" s="346"/>
      <c r="C53" s="76"/>
      <c r="D53" s="325"/>
      <c r="E53" s="322"/>
      <c r="F53" s="148"/>
      <c r="G53" s="148">
        <f t="shared" si="1"/>
        <v>0</v>
      </c>
      <c r="H53" s="148"/>
      <c r="I53" s="322">
        <f t="shared" si="0"/>
        <v>0</v>
      </c>
    </row>
    <row r="54" ht="14.1" customHeight="1" spans="1:9">
      <c r="A54" s="19">
        <v>48</v>
      </c>
      <c r="B54" s="346"/>
      <c r="C54" s="76"/>
      <c r="D54" s="325"/>
      <c r="E54" s="322"/>
      <c r="F54" s="148"/>
      <c r="G54" s="148">
        <f t="shared" si="1"/>
        <v>0</v>
      </c>
      <c r="H54" s="148"/>
      <c r="I54" s="322">
        <f t="shared" si="0"/>
        <v>0</v>
      </c>
    </row>
    <row r="55" ht="14.1" customHeight="1" spans="1:9">
      <c r="A55" s="19">
        <v>49</v>
      </c>
      <c r="B55" s="346"/>
      <c r="C55" s="76"/>
      <c r="D55" s="325"/>
      <c r="E55" s="322"/>
      <c r="F55" s="148"/>
      <c r="G55" s="148">
        <f t="shared" si="1"/>
        <v>0</v>
      </c>
      <c r="H55" s="148"/>
      <c r="I55" s="322">
        <f t="shared" si="0"/>
        <v>0</v>
      </c>
    </row>
    <row r="56" ht="14.1" customHeight="1" spans="1:9">
      <c r="A56" s="19">
        <v>50</v>
      </c>
      <c r="B56" s="346"/>
      <c r="C56" s="76"/>
      <c r="D56" s="325"/>
      <c r="E56" s="322"/>
      <c r="F56" s="148"/>
      <c r="G56" s="148">
        <f t="shared" si="1"/>
        <v>0</v>
      </c>
      <c r="H56" s="148"/>
      <c r="I56" s="322">
        <f t="shared" si="0"/>
        <v>0</v>
      </c>
    </row>
    <row r="57" ht="14.1" customHeight="1" spans="1:9">
      <c r="A57" s="19">
        <v>51</v>
      </c>
      <c r="B57" s="346"/>
      <c r="C57" s="76"/>
      <c r="D57" s="325"/>
      <c r="E57" s="322"/>
      <c r="F57" s="148"/>
      <c r="G57" s="148">
        <f t="shared" si="1"/>
        <v>0</v>
      </c>
      <c r="H57" s="148"/>
      <c r="I57" s="322">
        <f t="shared" si="0"/>
        <v>0</v>
      </c>
    </row>
    <row r="58" ht="14.1" customHeight="1" spans="1:9">
      <c r="A58" s="19">
        <v>52</v>
      </c>
      <c r="B58" s="346"/>
      <c r="C58" s="76"/>
      <c r="D58" s="325"/>
      <c r="E58" s="322"/>
      <c r="F58" s="148"/>
      <c r="G58" s="148">
        <f t="shared" si="1"/>
        <v>0</v>
      </c>
      <c r="H58" s="148"/>
      <c r="I58" s="322">
        <f t="shared" si="0"/>
        <v>0</v>
      </c>
    </row>
    <row r="59" ht="14.1" customHeight="1" spans="1:9">
      <c r="A59" s="19">
        <v>53</v>
      </c>
      <c r="B59" s="346"/>
      <c r="C59" s="76"/>
      <c r="D59" s="325"/>
      <c r="E59" s="322"/>
      <c r="F59" s="148"/>
      <c r="G59" s="148">
        <f t="shared" si="1"/>
        <v>0</v>
      </c>
      <c r="H59" s="148"/>
      <c r="I59" s="322">
        <f t="shared" si="0"/>
        <v>0</v>
      </c>
    </row>
    <row r="60" ht="14.1" customHeight="1" spans="1:9">
      <c r="A60" s="19">
        <v>54</v>
      </c>
      <c r="B60" s="346"/>
      <c r="C60" s="76"/>
      <c r="D60" s="325"/>
      <c r="E60" s="322"/>
      <c r="F60" s="148"/>
      <c r="G60" s="148">
        <f t="shared" si="1"/>
        <v>0</v>
      </c>
      <c r="H60" s="148"/>
      <c r="I60" s="322">
        <f t="shared" si="0"/>
        <v>0</v>
      </c>
    </row>
    <row r="61" ht="14.1" customHeight="1" spans="1:9">
      <c r="A61" s="19">
        <v>55</v>
      </c>
      <c r="B61" s="346"/>
      <c r="C61" s="76"/>
      <c r="D61" s="325"/>
      <c r="E61" s="322"/>
      <c r="F61" s="148"/>
      <c r="G61" s="148">
        <f t="shared" si="1"/>
        <v>0</v>
      </c>
      <c r="H61" s="148"/>
      <c r="I61" s="322">
        <f t="shared" si="0"/>
        <v>0</v>
      </c>
    </row>
    <row r="62" ht="14.1" customHeight="1" spans="1:9">
      <c r="A62" s="19">
        <v>56</v>
      </c>
      <c r="B62" s="346"/>
      <c r="C62" s="76"/>
      <c r="D62" s="325"/>
      <c r="E62" s="322"/>
      <c r="F62" s="148"/>
      <c r="G62" s="148">
        <f t="shared" si="1"/>
        <v>0</v>
      </c>
      <c r="H62" s="148"/>
      <c r="I62" s="322">
        <f t="shared" si="0"/>
        <v>0</v>
      </c>
    </row>
    <row r="63" ht="14.1" customHeight="1" spans="1:9">
      <c r="A63" s="19">
        <v>57</v>
      </c>
      <c r="B63" s="346"/>
      <c r="C63" s="76"/>
      <c r="D63" s="325"/>
      <c r="E63" s="322"/>
      <c r="F63" s="148"/>
      <c r="G63" s="148">
        <f t="shared" si="1"/>
        <v>0</v>
      </c>
      <c r="H63" s="148"/>
      <c r="I63" s="322">
        <f t="shared" si="0"/>
        <v>0</v>
      </c>
    </row>
    <row r="64" ht="14.1" customHeight="1" spans="1:9">
      <c r="A64" s="19">
        <v>58</v>
      </c>
      <c r="B64" s="346"/>
      <c r="C64" s="76"/>
      <c r="D64" s="325"/>
      <c r="E64" s="322"/>
      <c r="F64" s="148"/>
      <c r="G64" s="148">
        <f t="shared" si="1"/>
        <v>0</v>
      </c>
      <c r="H64" s="148"/>
      <c r="I64" s="322">
        <f t="shared" si="0"/>
        <v>0</v>
      </c>
    </row>
    <row r="65" ht="14.1" customHeight="1" spans="1:9">
      <c r="A65" s="19">
        <v>59</v>
      </c>
      <c r="B65" s="346"/>
      <c r="C65" s="76"/>
      <c r="D65" s="325"/>
      <c r="E65" s="322"/>
      <c r="F65" s="148"/>
      <c r="G65" s="148">
        <f t="shared" si="1"/>
        <v>0</v>
      </c>
      <c r="H65" s="148"/>
      <c r="I65" s="322">
        <f t="shared" si="0"/>
        <v>0</v>
      </c>
    </row>
    <row r="66" ht="14.1" customHeight="1" spans="1:9">
      <c r="A66" s="19">
        <v>60</v>
      </c>
      <c r="B66" s="346"/>
      <c r="C66" s="76"/>
      <c r="D66" s="325"/>
      <c r="E66" s="322"/>
      <c r="F66" s="148"/>
      <c r="G66" s="148">
        <f t="shared" si="1"/>
        <v>0</v>
      </c>
      <c r="H66" s="148"/>
      <c r="I66" s="322">
        <f t="shared" si="0"/>
        <v>0</v>
      </c>
    </row>
    <row r="67" ht="14.1" customHeight="1" spans="1:9">
      <c r="A67" s="19">
        <v>61</v>
      </c>
      <c r="B67" s="346"/>
      <c r="C67" s="76"/>
      <c r="D67" s="325"/>
      <c r="E67" s="322"/>
      <c r="F67" s="148"/>
      <c r="G67" s="148">
        <f t="shared" si="1"/>
        <v>0</v>
      </c>
      <c r="H67" s="148"/>
      <c r="I67" s="322">
        <f t="shared" si="0"/>
        <v>0</v>
      </c>
    </row>
    <row r="68" ht="14.1" customHeight="1" spans="1:9">
      <c r="A68" s="19">
        <v>62</v>
      </c>
      <c r="B68" s="346"/>
      <c r="C68" s="76"/>
      <c r="D68" s="325"/>
      <c r="E68" s="322"/>
      <c r="F68" s="148"/>
      <c r="G68" s="148">
        <f t="shared" si="1"/>
        <v>0</v>
      </c>
      <c r="H68" s="148"/>
      <c r="I68" s="322">
        <f t="shared" si="0"/>
        <v>0</v>
      </c>
    </row>
    <row r="69" ht="14.1" customHeight="1" spans="1:9">
      <c r="A69" s="19">
        <v>63</v>
      </c>
      <c r="B69" s="346"/>
      <c r="C69" s="76"/>
      <c r="D69" s="325"/>
      <c r="E69" s="322"/>
      <c r="F69" s="148"/>
      <c r="G69" s="148">
        <f t="shared" si="1"/>
        <v>0</v>
      </c>
      <c r="H69" s="148"/>
      <c r="I69" s="322">
        <f t="shared" si="0"/>
        <v>0</v>
      </c>
    </row>
    <row r="70" ht="14.1" customHeight="1" spans="1:9">
      <c r="A70" s="19">
        <v>64</v>
      </c>
      <c r="B70" s="346"/>
      <c r="C70" s="76"/>
      <c r="D70" s="325"/>
      <c r="E70" s="322"/>
      <c r="F70" s="148"/>
      <c r="G70" s="148">
        <f t="shared" si="1"/>
        <v>0</v>
      </c>
      <c r="H70" s="148"/>
      <c r="I70" s="322">
        <f t="shared" si="0"/>
        <v>0</v>
      </c>
    </row>
    <row r="71" ht="14.1" customHeight="1" spans="1:9">
      <c r="A71" s="19">
        <v>65</v>
      </c>
      <c r="B71" s="346"/>
      <c r="C71" s="76"/>
      <c r="D71" s="325"/>
      <c r="E71" s="322"/>
      <c r="F71" s="148"/>
      <c r="G71" s="148">
        <f t="shared" si="1"/>
        <v>0</v>
      </c>
      <c r="H71" s="148"/>
      <c r="I71" s="322">
        <f t="shared" ref="I71:I134" si="2">G71</f>
        <v>0</v>
      </c>
    </row>
    <row r="72" ht="14.1" customHeight="1" spans="1:9">
      <c r="A72" s="19">
        <v>66</v>
      </c>
      <c r="B72" s="346"/>
      <c r="C72" s="76"/>
      <c r="D72" s="325"/>
      <c r="E72" s="322"/>
      <c r="F72" s="148"/>
      <c r="G72" s="148">
        <f t="shared" ref="G72:G135" si="3">E72*F72</f>
        <v>0</v>
      </c>
      <c r="H72" s="148"/>
      <c r="I72" s="322">
        <f t="shared" si="2"/>
        <v>0</v>
      </c>
    </row>
    <row r="73" ht="14.1" customHeight="1" spans="1:9">
      <c r="A73" s="19">
        <v>67</v>
      </c>
      <c r="B73" s="346"/>
      <c r="C73" s="76"/>
      <c r="D73" s="325"/>
      <c r="E73" s="322"/>
      <c r="F73" s="148"/>
      <c r="G73" s="148">
        <f t="shared" si="3"/>
        <v>0</v>
      </c>
      <c r="H73" s="148"/>
      <c r="I73" s="322">
        <f t="shared" si="2"/>
        <v>0</v>
      </c>
    </row>
    <row r="74" ht="14.1" customHeight="1" spans="1:9">
      <c r="A74" s="19">
        <v>68</v>
      </c>
      <c r="B74" s="346"/>
      <c r="C74" s="76"/>
      <c r="D74" s="325"/>
      <c r="E74" s="322"/>
      <c r="F74" s="148"/>
      <c r="G74" s="148">
        <f t="shared" si="3"/>
        <v>0</v>
      </c>
      <c r="H74" s="148"/>
      <c r="I74" s="322">
        <f t="shared" si="2"/>
        <v>0</v>
      </c>
    </row>
    <row r="75" ht="14.1" customHeight="1" spans="1:9">
      <c r="A75" s="19">
        <v>69</v>
      </c>
      <c r="B75" s="346"/>
      <c r="C75" s="76"/>
      <c r="D75" s="325"/>
      <c r="E75" s="322"/>
      <c r="F75" s="148"/>
      <c r="G75" s="148">
        <f t="shared" si="3"/>
        <v>0</v>
      </c>
      <c r="H75" s="148"/>
      <c r="I75" s="322">
        <f t="shared" si="2"/>
        <v>0</v>
      </c>
    </row>
    <row r="76" ht="14.1" customHeight="1" spans="1:9">
      <c r="A76" s="19">
        <v>70</v>
      </c>
      <c r="B76" s="346"/>
      <c r="C76" s="76"/>
      <c r="D76" s="325"/>
      <c r="E76" s="322"/>
      <c r="F76" s="148"/>
      <c r="G76" s="148">
        <f t="shared" si="3"/>
        <v>0</v>
      </c>
      <c r="H76" s="148"/>
      <c r="I76" s="322">
        <f t="shared" si="2"/>
        <v>0</v>
      </c>
    </row>
    <row r="77" ht="14.1" customHeight="1" spans="1:9">
      <c r="A77" s="19">
        <v>71</v>
      </c>
      <c r="B77" s="346"/>
      <c r="C77" s="76"/>
      <c r="D77" s="325"/>
      <c r="E77" s="322"/>
      <c r="F77" s="148"/>
      <c r="G77" s="148">
        <f t="shared" si="3"/>
        <v>0</v>
      </c>
      <c r="H77" s="148"/>
      <c r="I77" s="322">
        <f t="shared" si="2"/>
        <v>0</v>
      </c>
    </row>
    <row r="78" ht="14.1" customHeight="1" spans="1:9">
      <c r="A78" s="19">
        <v>72</v>
      </c>
      <c r="B78" s="346"/>
      <c r="C78" s="76"/>
      <c r="D78" s="325"/>
      <c r="E78" s="322"/>
      <c r="F78" s="148"/>
      <c r="G78" s="148">
        <f t="shared" si="3"/>
        <v>0</v>
      </c>
      <c r="H78" s="148"/>
      <c r="I78" s="322">
        <f t="shared" si="2"/>
        <v>0</v>
      </c>
    </row>
    <row r="79" ht="14.1" customHeight="1" spans="1:9">
      <c r="A79" s="19">
        <v>73</v>
      </c>
      <c r="B79" s="346"/>
      <c r="C79" s="76"/>
      <c r="D79" s="325"/>
      <c r="E79" s="322"/>
      <c r="F79" s="148"/>
      <c r="G79" s="148">
        <f t="shared" si="3"/>
        <v>0</v>
      </c>
      <c r="H79" s="148"/>
      <c r="I79" s="322">
        <f t="shared" si="2"/>
        <v>0</v>
      </c>
    </row>
    <row r="80" ht="14.1" customHeight="1" spans="1:9">
      <c r="A80" s="19">
        <v>74</v>
      </c>
      <c r="B80" s="346"/>
      <c r="C80" s="76"/>
      <c r="D80" s="325"/>
      <c r="E80" s="322"/>
      <c r="F80" s="148"/>
      <c r="G80" s="148">
        <f t="shared" si="3"/>
        <v>0</v>
      </c>
      <c r="H80" s="148"/>
      <c r="I80" s="322">
        <f t="shared" si="2"/>
        <v>0</v>
      </c>
    </row>
    <row r="81" ht="14.1" customHeight="1" spans="1:9">
      <c r="A81" s="19">
        <v>75</v>
      </c>
      <c r="B81" s="346"/>
      <c r="C81" s="76"/>
      <c r="D81" s="325"/>
      <c r="E81" s="322"/>
      <c r="F81" s="148"/>
      <c r="G81" s="148">
        <f t="shared" si="3"/>
        <v>0</v>
      </c>
      <c r="H81" s="148"/>
      <c r="I81" s="322">
        <f t="shared" si="2"/>
        <v>0</v>
      </c>
    </row>
    <row r="82" ht="14.1" customHeight="1" spans="1:9">
      <c r="A82" s="19">
        <v>76</v>
      </c>
      <c r="B82" s="346"/>
      <c r="C82" s="76"/>
      <c r="D82" s="325"/>
      <c r="E82" s="322"/>
      <c r="F82" s="148"/>
      <c r="G82" s="148">
        <f t="shared" si="3"/>
        <v>0</v>
      </c>
      <c r="H82" s="148"/>
      <c r="I82" s="322">
        <f t="shared" si="2"/>
        <v>0</v>
      </c>
    </row>
    <row r="83" ht="14.1" customHeight="1" spans="1:9">
      <c r="A83" s="19">
        <v>77</v>
      </c>
      <c r="B83" s="346"/>
      <c r="C83" s="76"/>
      <c r="D83" s="325"/>
      <c r="E83" s="322"/>
      <c r="F83" s="148"/>
      <c r="G83" s="148">
        <f t="shared" si="3"/>
        <v>0</v>
      </c>
      <c r="H83" s="148"/>
      <c r="I83" s="322">
        <f t="shared" si="2"/>
        <v>0</v>
      </c>
    </row>
    <row r="84" ht="14.1" customHeight="1" spans="1:9">
      <c r="A84" s="19">
        <v>78</v>
      </c>
      <c r="B84" s="346"/>
      <c r="C84" s="76"/>
      <c r="D84" s="325"/>
      <c r="E84" s="322"/>
      <c r="F84" s="148"/>
      <c r="G84" s="148">
        <f t="shared" si="3"/>
        <v>0</v>
      </c>
      <c r="H84" s="148"/>
      <c r="I84" s="322">
        <f t="shared" si="2"/>
        <v>0</v>
      </c>
    </row>
    <row r="85" ht="14.1" customHeight="1" spans="1:9">
      <c r="A85" s="19">
        <v>79</v>
      </c>
      <c r="B85" s="346"/>
      <c r="C85" s="76"/>
      <c r="D85" s="325"/>
      <c r="E85" s="322"/>
      <c r="F85" s="148"/>
      <c r="G85" s="148">
        <f t="shared" si="3"/>
        <v>0</v>
      </c>
      <c r="H85" s="148"/>
      <c r="I85" s="322">
        <f t="shared" si="2"/>
        <v>0</v>
      </c>
    </row>
    <row r="86" ht="14.1" customHeight="1" spans="1:9">
      <c r="A86" s="19">
        <v>80</v>
      </c>
      <c r="B86" s="346"/>
      <c r="C86" s="76"/>
      <c r="D86" s="325"/>
      <c r="E86" s="322"/>
      <c r="F86" s="148"/>
      <c r="G86" s="148">
        <f t="shared" si="3"/>
        <v>0</v>
      </c>
      <c r="H86" s="148"/>
      <c r="I86" s="322">
        <f t="shared" si="2"/>
        <v>0</v>
      </c>
    </row>
    <row r="87" ht="14.1" customHeight="1" spans="1:9">
      <c r="A87" s="19">
        <v>81</v>
      </c>
      <c r="B87" s="346"/>
      <c r="C87" s="76"/>
      <c r="D87" s="325"/>
      <c r="E87" s="322"/>
      <c r="F87" s="148"/>
      <c r="G87" s="148">
        <f t="shared" si="3"/>
        <v>0</v>
      </c>
      <c r="H87" s="148"/>
      <c r="I87" s="322">
        <f t="shared" si="2"/>
        <v>0</v>
      </c>
    </row>
    <row r="88" ht="14.1" customHeight="1" spans="1:9">
      <c r="A88" s="19">
        <v>82</v>
      </c>
      <c r="B88" s="346"/>
      <c r="C88" s="76"/>
      <c r="D88" s="325"/>
      <c r="E88" s="322"/>
      <c r="F88" s="148"/>
      <c r="G88" s="148">
        <f t="shared" si="3"/>
        <v>0</v>
      </c>
      <c r="H88" s="148"/>
      <c r="I88" s="322">
        <f t="shared" si="2"/>
        <v>0</v>
      </c>
    </row>
    <row r="89" ht="14.1" customHeight="1" spans="1:9">
      <c r="A89" s="19">
        <v>83</v>
      </c>
      <c r="B89" s="346"/>
      <c r="C89" s="76"/>
      <c r="D89" s="325"/>
      <c r="E89" s="322"/>
      <c r="F89" s="148"/>
      <c r="G89" s="148">
        <f t="shared" si="3"/>
        <v>0</v>
      </c>
      <c r="H89" s="148"/>
      <c r="I89" s="322">
        <f t="shared" si="2"/>
        <v>0</v>
      </c>
    </row>
    <row r="90" ht="14.1" customHeight="1" spans="1:9">
      <c r="A90" s="19">
        <v>84</v>
      </c>
      <c r="B90" s="346"/>
      <c r="C90" s="76"/>
      <c r="D90" s="325"/>
      <c r="E90" s="322"/>
      <c r="F90" s="148"/>
      <c r="G90" s="148">
        <f t="shared" si="3"/>
        <v>0</v>
      </c>
      <c r="H90" s="148"/>
      <c r="I90" s="322">
        <f t="shared" si="2"/>
        <v>0</v>
      </c>
    </row>
    <row r="91" ht="14.1" customHeight="1" spans="1:9">
      <c r="A91" s="19">
        <v>85</v>
      </c>
      <c r="B91" s="346"/>
      <c r="C91" s="76"/>
      <c r="D91" s="325"/>
      <c r="E91" s="322"/>
      <c r="F91" s="148"/>
      <c r="G91" s="148">
        <f t="shared" si="3"/>
        <v>0</v>
      </c>
      <c r="H91" s="148"/>
      <c r="I91" s="322">
        <f t="shared" si="2"/>
        <v>0</v>
      </c>
    </row>
    <row r="92" ht="14.1" customHeight="1" spans="1:9">
      <c r="A92" s="19">
        <v>86</v>
      </c>
      <c r="B92" s="346"/>
      <c r="C92" s="76"/>
      <c r="D92" s="325"/>
      <c r="E92" s="322"/>
      <c r="F92" s="148"/>
      <c r="G92" s="148">
        <f t="shared" si="3"/>
        <v>0</v>
      </c>
      <c r="H92" s="148"/>
      <c r="I92" s="322">
        <f t="shared" si="2"/>
        <v>0</v>
      </c>
    </row>
    <row r="93" ht="14.1" customHeight="1" spans="1:9">
      <c r="A93" s="19">
        <v>87</v>
      </c>
      <c r="B93" s="346"/>
      <c r="C93" s="76"/>
      <c r="D93" s="325"/>
      <c r="E93" s="322"/>
      <c r="F93" s="148"/>
      <c r="G93" s="148">
        <f t="shared" si="3"/>
        <v>0</v>
      </c>
      <c r="H93" s="148"/>
      <c r="I93" s="322">
        <f t="shared" si="2"/>
        <v>0</v>
      </c>
    </row>
    <row r="94" ht="14.1" customHeight="1" spans="1:9">
      <c r="A94" s="19">
        <v>88</v>
      </c>
      <c r="B94" s="346"/>
      <c r="C94" s="76"/>
      <c r="D94" s="325"/>
      <c r="E94" s="322"/>
      <c r="F94" s="148"/>
      <c r="G94" s="148">
        <f t="shared" si="3"/>
        <v>0</v>
      </c>
      <c r="H94" s="148"/>
      <c r="I94" s="322">
        <f t="shared" si="2"/>
        <v>0</v>
      </c>
    </row>
    <row r="95" ht="14.1" customHeight="1" spans="1:9">
      <c r="A95" s="19">
        <v>89</v>
      </c>
      <c r="B95" s="346"/>
      <c r="C95" s="76"/>
      <c r="D95" s="325"/>
      <c r="E95" s="322"/>
      <c r="F95" s="148"/>
      <c r="G95" s="148">
        <f t="shared" si="3"/>
        <v>0</v>
      </c>
      <c r="H95" s="148"/>
      <c r="I95" s="322">
        <f t="shared" si="2"/>
        <v>0</v>
      </c>
    </row>
    <row r="96" ht="14.1" customHeight="1" spans="1:9">
      <c r="A96" s="19">
        <v>90</v>
      </c>
      <c r="B96" s="346"/>
      <c r="C96" s="76"/>
      <c r="D96" s="325"/>
      <c r="E96" s="322"/>
      <c r="F96" s="148"/>
      <c r="G96" s="148">
        <f t="shared" si="3"/>
        <v>0</v>
      </c>
      <c r="H96" s="148"/>
      <c r="I96" s="322">
        <f t="shared" si="2"/>
        <v>0</v>
      </c>
    </row>
    <row r="97" ht="14.1" customHeight="1" spans="1:9">
      <c r="A97" s="19">
        <v>91</v>
      </c>
      <c r="B97" s="346"/>
      <c r="C97" s="76"/>
      <c r="D97" s="325"/>
      <c r="E97" s="322"/>
      <c r="F97" s="148"/>
      <c r="G97" s="148">
        <f t="shared" si="3"/>
        <v>0</v>
      </c>
      <c r="H97" s="148"/>
      <c r="I97" s="322">
        <f t="shared" si="2"/>
        <v>0</v>
      </c>
    </row>
    <row r="98" ht="14.1" customHeight="1" spans="1:9">
      <c r="A98" s="19">
        <v>92</v>
      </c>
      <c r="B98" s="346"/>
      <c r="C98" s="76"/>
      <c r="D98" s="325"/>
      <c r="E98" s="322"/>
      <c r="F98" s="148"/>
      <c r="G98" s="148">
        <f t="shared" si="3"/>
        <v>0</v>
      </c>
      <c r="H98" s="148"/>
      <c r="I98" s="322">
        <f t="shared" si="2"/>
        <v>0</v>
      </c>
    </row>
    <row r="99" ht="14.1" customHeight="1" spans="1:9">
      <c r="A99" s="19">
        <v>93</v>
      </c>
      <c r="B99" s="346"/>
      <c r="C99" s="76"/>
      <c r="D99" s="325"/>
      <c r="E99" s="322"/>
      <c r="F99" s="148"/>
      <c r="G99" s="148">
        <f t="shared" si="3"/>
        <v>0</v>
      </c>
      <c r="H99" s="148"/>
      <c r="I99" s="322">
        <f t="shared" si="2"/>
        <v>0</v>
      </c>
    </row>
    <row r="100" ht="14.1" customHeight="1" spans="1:9">
      <c r="A100" s="19">
        <v>94</v>
      </c>
      <c r="B100" s="346"/>
      <c r="C100" s="76"/>
      <c r="D100" s="325"/>
      <c r="E100" s="322"/>
      <c r="F100" s="148"/>
      <c r="G100" s="148">
        <f t="shared" si="3"/>
        <v>0</v>
      </c>
      <c r="H100" s="148"/>
      <c r="I100" s="322">
        <f t="shared" si="2"/>
        <v>0</v>
      </c>
    </row>
    <row r="101" ht="14.1" customHeight="1" spans="1:9">
      <c r="A101" s="19">
        <v>95</v>
      </c>
      <c r="B101" s="346"/>
      <c r="C101" s="76"/>
      <c r="D101" s="325"/>
      <c r="E101" s="322"/>
      <c r="F101" s="148"/>
      <c r="G101" s="148">
        <f t="shared" si="3"/>
        <v>0</v>
      </c>
      <c r="H101" s="148"/>
      <c r="I101" s="322">
        <f t="shared" si="2"/>
        <v>0</v>
      </c>
    </row>
    <row r="102" ht="14.1" customHeight="1" spans="1:9">
      <c r="A102" s="19">
        <v>96</v>
      </c>
      <c r="B102" s="346"/>
      <c r="C102" s="76"/>
      <c r="D102" s="325"/>
      <c r="E102" s="322"/>
      <c r="F102" s="148"/>
      <c r="G102" s="148">
        <f t="shared" si="3"/>
        <v>0</v>
      </c>
      <c r="H102" s="148"/>
      <c r="I102" s="322">
        <f t="shared" si="2"/>
        <v>0</v>
      </c>
    </row>
    <row r="103" ht="14.1" customHeight="1" spans="1:9">
      <c r="A103" s="19">
        <v>97</v>
      </c>
      <c r="B103" s="346"/>
      <c r="C103" s="76"/>
      <c r="D103" s="325"/>
      <c r="E103" s="322"/>
      <c r="F103" s="148"/>
      <c r="G103" s="148">
        <f t="shared" si="3"/>
        <v>0</v>
      </c>
      <c r="H103" s="148"/>
      <c r="I103" s="322">
        <f t="shared" si="2"/>
        <v>0</v>
      </c>
    </row>
    <row r="104" ht="14.1" customHeight="1" spans="1:9">
      <c r="A104" s="19">
        <v>98</v>
      </c>
      <c r="B104" s="346"/>
      <c r="C104" s="76"/>
      <c r="D104" s="325"/>
      <c r="E104" s="322"/>
      <c r="F104" s="148"/>
      <c r="G104" s="148">
        <f t="shared" si="3"/>
        <v>0</v>
      </c>
      <c r="H104" s="148"/>
      <c r="I104" s="322">
        <f t="shared" si="2"/>
        <v>0</v>
      </c>
    </row>
    <row r="105" ht="14.1" customHeight="1" spans="1:9">
      <c r="A105" s="19">
        <v>99</v>
      </c>
      <c r="B105" s="346"/>
      <c r="C105" s="76"/>
      <c r="D105" s="325"/>
      <c r="E105" s="322"/>
      <c r="F105" s="148"/>
      <c r="G105" s="148">
        <f t="shared" si="3"/>
        <v>0</v>
      </c>
      <c r="H105" s="148"/>
      <c r="I105" s="322">
        <f t="shared" si="2"/>
        <v>0</v>
      </c>
    </row>
    <row r="106" ht="14.1" customHeight="1" spans="1:9">
      <c r="A106" s="19">
        <v>100</v>
      </c>
      <c r="B106" s="346"/>
      <c r="C106" s="76"/>
      <c r="D106" s="325"/>
      <c r="E106" s="322"/>
      <c r="F106" s="148"/>
      <c r="G106" s="148">
        <f t="shared" si="3"/>
        <v>0</v>
      </c>
      <c r="H106" s="148"/>
      <c r="I106" s="322">
        <f t="shared" si="2"/>
        <v>0</v>
      </c>
    </row>
    <row r="107" ht="14.1" customHeight="1" spans="1:9">
      <c r="A107" s="19">
        <v>101</v>
      </c>
      <c r="B107" s="346"/>
      <c r="C107" s="76"/>
      <c r="D107" s="325"/>
      <c r="E107" s="322"/>
      <c r="F107" s="148"/>
      <c r="G107" s="148">
        <f t="shared" si="3"/>
        <v>0</v>
      </c>
      <c r="H107" s="148"/>
      <c r="I107" s="322">
        <f t="shared" si="2"/>
        <v>0</v>
      </c>
    </row>
    <row r="108" ht="14.1" customHeight="1" spans="1:9">
      <c r="A108" s="19">
        <v>102</v>
      </c>
      <c r="B108" s="346"/>
      <c r="C108" s="76"/>
      <c r="D108" s="325"/>
      <c r="E108" s="322"/>
      <c r="F108" s="148"/>
      <c r="G108" s="148">
        <f t="shared" si="3"/>
        <v>0</v>
      </c>
      <c r="H108" s="148"/>
      <c r="I108" s="322">
        <f t="shared" si="2"/>
        <v>0</v>
      </c>
    </row>
    <row r="109" ht="14.1" customHeight="1" spans="1:9">
      <c r="A109" s="19">
        <v>103</v>
      </c>
      <c r="B109" s="346"/>
      <c r="C109" s="76"/>
      <c r="D109" s="325"/>
      <c r="E109" s="322"/>
      <c r="F109" s="148"/>
      <c r="G109" s="148">
        <f t="shared" si="3"/>
        <v>0</v>
      </c>
      <c r="H109" s="148"/>
      <c r="I109" s="322">
        <f t="shared" si="2"/>
        <v>0</v>
      </c>
    </row>
    <row r="110" ht="14.1" customHeight="1" spans="1:9">
      <c r="A110" s="19">
        <v>104</v>
      </c>
      <c r="B110" s="346"/>
      <c r="C110" s="76"/>
      <c r="D110" s="325"/>
      <c r="E110" s="322"/>
      <c r="F110" s="148"/>
      <c r="G110" s="148">
        <f t="shared" si="3"/>
        <v>0</v>
      </c>
      <c r="H110" s="148"/>
      <c r="I110" s="322">
        <f t="shared" si="2"/>
        <v>0</v>
      </c>
    </row>
    <row r="111" ht="14.1" customHeight="1" spans="1:9">
      <c r="A111" s="19">
        <v>105</v>
      </c>
      <c r="B111" s="346"/>
      <c r="C111" s="76"/>
      <c r="D111" s="325"/>
      <c r="E111" s="322"/>
      <c r="F111" s="148"/>
      <c r="G111" s="148">
        <f t="shared" si="3"/>
        <v>0</v>
      </c>
      <c r="H111" s="148"/>
      <c r="I111" s="322">
        <f t="shared" si="2"/>
        <v>0</v>
      </c>
    </row>
    <row r="112" ht="14.1" customHeight="1" spans="1:9">
      <c r="A112" s="19">
        <v>106</v>
      </c>
      <c r="B112" s="346"/>
      <c r="C112" s="76"/>
      <c r="D112" s="325"/>
      <c r="E112" s="322"/>
      <c r="F112" s="148"/>
      <c r="G112" s="148">
        <f t="shared" si="3"/>
        <v>0</v>
      </c>
      <c r="H112" s="148"/>
      <c r="I112" s="322">
        <f t="shared" si="2"/>
        <v>0</v>
      </c>
    </row>
    <row r="113" ht="14.1" customHeight="1" spans="1:9">
      <c r="A113" s="19">
        <v>107</v>
      </c>
      <c r="B113" s="346"/>
      <c r="C113" s="76"/>
      <c r="D113" s="325"/>
      <c r="E113" s="322"/>
      <c r="F113" s="148"/>
      <c r="G113" s="148">
        <f t="shared" si="3"/>
        <v>0</v>
      </c>
      <c r="H113" s="148"/>
      <c r="I113" s="322">
        <f t="shared" si="2"/>
        <v>0</v>
      </c>
    </row>
    <row r="114" ht="14.1" customHeight="1" spans="1:9">
      <c r="A114" s="19">
        <v>108</v>
      </c>
      <c r="B114" s="346"/>
      <c r="C114" s="76"/>
      <c r="D114" s="325"/>
      <c r="E114" s="322"/>
      <c r="F114" s="148"/>
      <c r="G114" s="148">
        <f t="shared" si="3"/>
        <v>0</v>
      </c>
      <c r="H114" s="148"/>
      <c r="I114" s="322">
        <f t="shared" si="2"/>
        <v>0</v>
      </c>
    </row>
    <row r="115" ht="14.1" customHeight="1" spans="1:9">
      <c r="A115" s="19">
        <v>109</v>
      </c>
      <c r="B115" s="346"/>
      <c r="C115" s="76"/>
      <c r="D115" s="325"/>
      <c r="E115" s="322"/>
      <c r="F115" s="148"/>
      <c r="G115" s="148">
        <f t="shared" si="3"/>
        <v>0</v>
      </c>
      <c r="H115" s="148"/>
      <c r="I115" s="322">
        <f t="shared" si="2"/>
        <v>0</v>
      </c>
    </row>
    <row r="116" ht="14.1" customHeight="1" spans="1:9">
      <c r="A116" s="19">
        <v>110</v>
      </c>
      <c r="B116" s="346"/>
      <c r="C116" s="76"/>
      <c r="D116" s="325"/>
      <c r="E116" s="322"/>
      <c r="F116" s="148"/>
      <c r="G116" s="148">
        <f t="shared" si="3"/>
        <v>0</v>
      </c>
      <c r="H116" s="148"/>
      <c r="I116" s="322">
        <f t="shared" si="2"/>
        <v>0</v>
      </c>
    </row>
    <row r="117" ht="14.1" customHeight="1" spans="1:9">
      <c r="A117" s="19">
        <v>111</v>
      </c>
      <c r="B117" s="346"/>
      <c r="C117" s="76"/>
      <c r="D117" s="325"/>
      <c r="E117" s="322"/>
      <c r="F117" s="148"/>
      <c r="G117" s="148">
        <f t="shared" si="3"/>
        <v>0</v>
      </c>
      <c r="H117" s="148"/>
      <c r="I117" s="322">
        <f t="shared" si="2"/>
        <v>0</v>
      </c>
    </row>
    <row r="118" ht="14.1" customHeight="1" spans="1:9">
      <c r="A118" s="19">
        <v>112</v>
      </c>
      <c r="B118" s="346"/>
      <c r="C118" s="76"/>
      <c r="D118" s="325"/>
      <c r="E118" s="322"/>
      <c r="F118" s="148"/>
      <c r="G118" s="148">
        <f t="shared" si="3"/>
        <v>0</v>
      </c>
      <c r="H118" s="148"/>
      <c r="I118" s="322">
        <f t="shared" si="2"/>
        <v>0</v>
      </c>
    </row>
    <row r="119" ht="14.1" customHeight="1" spans="1:9">
      <c r="A119" s="19">
        <v>113</v>
      </c>
      <c r="B119" s="346"/>
      <c r="C119" s="76"/>
      <c r="D119" s="325"/>
      <c r="E119" s="322"/>
      <c r="F119" s="148"/>
      <c r="G119" s="148">
        <f t="shared" si="3"/>
        <v>0</v>
      </c>
      <c r="H119" s="148"/>
      <c r="I119" s="322">
        <f t="shared" si="2"/>
        <v>0</v>
      </c>
    </row>
    <row r="120" ht="14.1" customHeight="1" spans="1:9">
      <c r="A120" s="19">
        <v>114</v>
      </c>
      <c r="B120" s="346"/>
      <c r="C120" s="76"/>
      <c r="D120" s="325"/>
      <c r="E120" s="322"/>
      <c r="F120" s="148"/>
      <c r="G120" s="148">
        <f t="shared" si="3"/>
        <v>0</v>
      </c>
      <c r="H120" s="148"/>
      <c r="I120" s="322">
        <f t="shared" si="2"/>
        <v>0</v>
      </c>
    </row>
    <row r="121" ht="14.1" customHeight="1" spans="1:9">
      <c r="A121" s="19">
        <v>115</v>
      </c>
      <c r="B121" s="346"/>
      <c r="C121" s="76"/>
      <c r="D121" s="325"/>
      <c r="E121" s="322"/>
      <c r="F121" s="148"/>
      <c r="G121" s="148">
        <f t="shared" si="3"/>
        <v>0</v>
      </c>
      <c r="H121" s="148"/>
      <c r="I121" s="322">
        <f t="shared" si="2"/>
        <v>0</v>
      </c>
    </row>
    <row r="122" ht="14.1" customHeight="1" spans="1:9">
      <c r="A122" s="19">
        <v>116</v>
      </c>
      <c r="B122" s="346"/>
      <c r="C122" s="76"/>
      <c r="D122" s="325"/>
      <c r="E122" s="322"/>
      <c r="F122" s="148"/>
      <c r="G122" s="148">
        <f t="shared" si="3"/>
        <v>0</v>
      </c>
      <c r="H122" s="148"/>
      <c r="I122" s="322">
        <f t="shared" si="2"/>
        <v>0</v>
      </c>
    </row>
    <row r="123" ht="14.1" customHeight="1" spans="1:9">
      <c r="A123" s="19">
        <v>117</v>
      </c>
      <c r="B123" s="346"/>
      <c r="C123" s="76"/>
      <c r="D123" s="325"/>
      <c r="E123" s="322"/>
      <c r="F123" s="148"/>
      <c r="G123" s="148">
        <f t="shared" si="3"/>
        <v>0</v>
      </c>
      <c r="H123" s="148"/>
      <c r="I123" s="322">
        <f t="shared" si="2"/>
        <v>0</v>
      </c>
    </row>
    <row r="124" ht="14.1" customHeight="1" spans="1:9">
      <c r="A124" s="19">
        <v>118</v>
      </c>
      <c r="B124" s="346"/>
      <c r="C124" s="76"/>
      <c r="D124" s="325"/>
      <c r="E124" s="322"/>
      <c r="F124" s="148"/>
      <c r="G124" s="148">
        <f t="shared" si="3"/>
        <v>0</v>
      </c>
      <c r="H124" s="148"/>
      <c r="I124" s="322">
        <f t="shared" si="2"/>
        <v>0</v>
      </c>
    </row>
    <row r="125" ht="14.1" customHeight="1" spans="1:9">
      <c r="A125" s="19">
        <v>119</v>
      </c>
      <c r="B125" s="346"/>
      <c r="C125" s="76"/>
      <c r="D125" s="325"/>
      <c r="E125" s="322"/>
      <c r="F125" s="148"/>
      <c r="G125" s="148">
        <f t="shared" si="3"/>
        <v>0</v>
      </c>
      <c r="H125" s="148"/>
      <c r="I125" s="322">
        <f t="shared" si="2"/>
        <v>0</v>
      </c>
    </row>
    <row r="126" ht="14.1" customHeight="1" spans="1:9">
      <c r="A126" s="19">
        <v>120</v>
      </c>
      <c r="B126" s="346"/>
      <c r="C126" s="76"/>
      <c r="D126" s="325"/>
      <c r="E126" s="322"/>
      <c r="F126" s="148"/>
      <c r="G126" s="148">
        <f t="shared" si="3"/>
        <v>0</v>
      </c>
      <c r="H126" s="148"/>
      <c r="I126" s="322">
        <f t="shared" si="2"/>
        <v>0</v>
      </c>
    </row>
    <row r="127" ht="14.1" customHeight="1" spans="1:9">
      <c r="A127" s="19">
        <v>121</v>
      </c>
      <c r="B127" s="346"/>
      <c r="C127" s="76"/>
      <c r="D127" s="325"/>
      <c r="E127" s="322"/>
      <c r="F127" s="148"/>
      <c r="G127" s="148">
        <f t="shared" si="3"/>
        <v>0</v>
      </c>
      <c r="H127" s="148"/>
      <c r="I127" s="322">
        <f t="shared" si="2"/>
        <v>0</v>
      </c>
    </row>
    <row r="128" ht="14.1" customHeight="1" spans="1:9">
      <c r="A128" s="19">
        <v>122</v>
      </c>
      <c r="B128" s="346"/>
      <c r="C128" s="76"/>
      <c r="D128" s="325"/>
      <c r="E128" s="322"/>
      <c r="F128" s="148"/>
      <c r="G128" s="148">
        <f t="shared" si="3"/>
        <v>0</v>
      </c>
      <c r="H128" s="148"/>
      <c r="I128" s="322">
        <f t="shared" si="2"/>
        <v>0</v>
      </c>
    </row>
    <row r="129" ht="14.1" customHeight="1" spans="1:9">
      <c r="A129" s="19">
        <v>123</v>
      </c>
      <c r="B129" s="346"/>
      <c r="C129" s="76"/>
      <c r="D129" s="325"/>
      <c r="E129" s="322"/>
      <c r="F129" s="148"/>
      <c r="G129" s="148">
        <f t="shared" si="3"/>
        <v>0</v>
      </c>
      <c r="H129" s="148"/>
      <c r="I129" s="322">
        <f t="shared" si="2"/>
        <v>0</v>
      </c>
    </row>
    <row r="130" ht="14.1" customHeight="1" spans="1:9">
      <c r="A130" s="19">
        <v>124</v>
      </c>
      <c r="B130" s="346"/>
      <c r="C130" s="76"/>
      <c r="D130" s="325"/>
      <c r="E130" s="322"/>
      <c r="F130" s="148"/>
      <c r="G130" s="148">
        <f t="shared" si="3"/>
        <v>0</v>
      </c>
      <c r="H130" s="148"/>
      <c r="I130" s="322">
        <f t="shared" si="2"/>
        <v>0</v>
      </c>
    </row>
    <row r="131" ht="14.1" customHeight="1" spans="1:9">
      <c r="A131" s="19">
        <v>125</v>
      </c>
      <c r="B131" s="346"/>
      <c r="C131" s="76"/>
      <c r="D131" s="325"/>
      <c r="E131" s="322"/>
      <c r="F131" s="148"/>
      <c r="G131" s="148">
        <f t="shared" si="3"/>
        <v>0</v>
      </c>
      <c r="H131" s="148"/>
      <c r="I131" s="322">
        <f t="shared" si="2"/>
        <v>0</v>
      </c>
    </row>
    <row r="132" ht="14.1" customHeight="1" spans="1:9">
      <c r="A132" s="19">
        <v>126</v>
      </c>
      <c r="B132" s="346"/>
      <c r="C132" s="76"/>
      <c r="D132" s="325"/>
      <c r="E132" s="322"/>
      <c r="F132" s="148"/>
      <c r="G132" s="148">
        <f t="shared" si="3"/>
        <v>0</v>
      </c>
      <c r="H132" s="148"/>
      <c r="I132" s="322">
        <f t="shared" si="2"/>
        <v>0</v>
      </c>
    </row>
    <row r="133" ht="14.1" customHeight="1" spans="1:9">
      <c r="A133" s="19">
        <v>127</v>
      </c>
      <c r="B133" s="346"/>
      <c r="C133" s="76"/>
      <c r="D133" s="325"/>
      <c r="E133" s="322"/>
      <c r="F133" s="148"/>
      <c r="G133" s="148">
        <f t="shared" si="3"/>
        <v>0</v>
      </c>
      <c r="H133" s="148"/>
      <c r="I133" s="322">
        <f t="shared" si="2"/>
        <v>0</v>
      </c>
    </row>
    <row r="134" ht="14.1" customHeight="1" spans="1:9">
      <c r="A134" s="19">
        <v>128</v>
      </c>
      <c r="B134" s="346"/>
      <c r="C134" s="76"/>
      <c r="D134" s="325"/>
      <c r="E134" s="322"/>
      <c r="F134" s="148"/>
      <c r="G134" s="148">
        <f t="shared" si="3"/>
        <v>0</v>
      </c>
      <c r="H134" s="148"/>
      <c r="I134" s="322">
        <f t="shared" si="2"/>
        <v>0</v>
      </c>
    </row>
    <row r="135" ht="14.1" customHeight="1" spans="1:9">
      <c r="A135" s="19">
        <v>129</v>
      </c>
      <c r="B135" s="346"/>
      <c r="C135" s="76"/>
      <c r="D135" s="325"/>
      <c r="E135" s="322"/>
      <c r="F135" s="148"/>
      <c r="G135" s="148">
        <f t="shared" si="3"/>
        <v>0</v>
      </c>
      <c r="H135" s="148"/>
      <c r="I135" s="322">
        <f t="shared" ref="I135:I196" si="4">G135</f>
        <v>0</v>
      </c>
    </row>
    <row r="136" ht="14.1" customHeight="1" spans="1:9">
      <c r="A136" s="19">
        <v>130</v>
      </c>
      <c r="B136" s="346"/>
      <c r="C136" s="76"/>
      <c r="D136" s="325"/>
      <c r="E136" s="322"/>
      <c r="F136" s="148"/>
      <c r="G136" s="148">
        <f t="shared" ref="G136:G196" si="5">E136*F136</f>
        <v>0</v>
      </c>
      <c r="H136" s="148"/>
      <c r="I136" s="322">
        <f t="shared" si="4"/>
        <v>0</v>
      </c>
    </row>
    <row r="137" ht="14.1" customHeight="1" spans="1:9">
      <c r="A137" s="19">
        <v>131</v>
      </c>
      <c r="B137" s="346"/>
      <c r="C137" s="76"/>
      <c r="D137" s="325"/>
      <c r="E137" s="322"/>
      <c r="F137" s="148"/>
      <c r="G137" s="148">
        <f t="shared" si="5"/>
        <v>0</v>
      </c>
      <c r="H137" s="148"/>
      <c r="I137" s="322">
        <f t="shared" si="4"/>
        <v>0</v>
      </c>
    </row>
    <row r="138" ht="14.1" customHeight="1" spans="1:9">
      <c r="A138" s="19">
        <v>132</v>
      </c>
      <c r="B138" s="346"/>
      <c r="C138" s="76"/>
      <c r="D138" s="325"/>
      <c r="E138" s="322"/>
      <c r="F138" s="148"/>
      <c r="G138" s="148">
        <f t="shared" si="5"/>
        <v>0</v>
      </c>
      <c r="H138" s="148"/>
      <c r="I138" s="322">
        <f t="shared" si="4"/>
        <v>0</v>
      </c>
    </row>
    <row r="139" ht="14.1" customHeight="1" spans="1:9">
      <c r="A139" s="19">
        <v>133</v>
      </c>
      <c r="B139" s="346"/>
      <c r="C139" s="76"/>
      <c r="D139" s="325"/>
      <c r="E139" s="322"/>
      <c r="F139" s="148"/>
      <c r="G139" s="148">
        <f t="shared" si="5"/>
        <v>0</v>
      </c>
      <c r="H139" s="148"/>
      <c r="I139" s="322">
        <f t="shared" si="4"/>
        <v>0</v>
      </c>
    </row>
    <row r="140" ht="14.1" customHeight="1" spans="1:9">
      <c r="A140" s="19">
        <v>134</v>
      </c>
      <c r="B140" s="346"/>
      <c r="C140" s="76"/>
      <c r="D140" s="325"/>
      <c r="E140" s="322"/>
      <c r="F140" s="148"/>
      <c r="G140" s="148">
        <f t="shared" si="5"/>
        <v>0</v>
      </c>
      <c r="H140" s="148"/>
      <c r="I140" s="322">
        <f t="shared" si="4"/>
        <v>0</v>
      </c>
    </row>
    <row r="141" ht="14.1" customHeight="1" spans="1:9">
      <c r="A141" s="19">
        <v>135</v>
      </c>
      <c r="B141" s="346"/>
      <c r="C141" s="76"/>
      <c r="D141" s="325"/>
      <c r="E141" s="322"/>
      <c r="F141" s="148"/>
      <c r="G141" s="148">
        <f t="shared" si="5"/>
        <v>0</v>
      </c>
      <c r="H141" s="148"/>
      <c r="I141" s="322">
        <f t="shared" si="4"/>
        <v>0</v>
      </c>
    </row>
    <row r="142" ht="14.1" customHeight="1" spans="1:9">
      <c r="A142" s="19">
        <v>136</v>
      </c>
      <c r="B142" s="346"/>
      <c r="C142" s="76"/>
      <c r="D142" s="325"/>
      <c r="E142" s="322"/>
      <c r="F142" s="148"/>
      <c r="G142" s="148">
        <f t="shared" si="5"/>
        <v>0</v>
      </c>
      <c r="H142" s="148"/>
      <c r="I142" s="322">
        <f t="shared" si="4"/>
        <v>0</v>
      </c>
    </row>
    <row r="143" ht="14.1" customHeight="1" spans="1:9">
      <c r="A143" s="19">
        <v>137</v>
      </c>
      <c r="B143" s="346"/>
      <c r="C143" s="76"/>
      <c r="D143" s="325"/>
      <c r="E143" s="322"/>
      <c r="F143" s="148"/>
      <c r="G143" s="148">
        <f t="shared" si="5"/>
        <v>0</v>
      </c>
      <c r="H143" s="148"/>
      <c r="I143" s="322">
        <f t="shared" si="4"/>
        <v>0</v>
      </c>
    </row>
    <row r="144" ht="14.1" customHeight="1" spans="1:9">
      <c r="A144" s="19">
        <v>138</v>
      </c>
      <c r="B144" s="346"/>
      <c r="C144" s="76"/>
      <c r="D144" s="325"/>
      <c r="E144" s="322"/>
      <c r="F144" s="148"/>
      <c r="G144" s="148">
        <f t="shared" si="5"/>
        <v>0</v>
      </c>
      <c r="H144" s="148"/>
      <c r="I144" s="322">
        <f t="shared" si="4"/>
        <v>0</v>
      </c>
    </row>
    <row r="145" ht="14.1" customHeight="1" spans="1:9">
      <c r="A145" s="19">
        <v>139</v>
      </c>
      <c r="B145" s="346"/>
      <c r="C145" s="76"/>
      <c r="D145" s="325"/>
      <c r="E145" s="322"/>
      <c r="F145" s="148"/>
      <c r="G145" s="148">
        <f t="shared" si="5"/>
        <v>0</v>
      </c>
      <c r="H145" s="148"/>
      <c r="I145" s="322">
        <f t="shared" si="4"/>
        <v>0</v>
      </c>
    </row>
    <row r="146" ht="14.1" customHeight="1" spans="1:9">
      <c r="A146" s="19">
        <v>140</v>
      </c>
      <c r="B146" s="346"/>
      <c r="C146" s="76"/>
      <c r="D146" s="325"/>
      <c r="E146" s="322"/>
      <c r="F146" s="148"/>
      <c r="G146" s="148">
        <f t="shared" si="5"/>
        <v>0</v>
      </c>
      <c r="H146" s="148"/>
      <c r="I146" s="322">
        <f t="shared" si="4"/>
        <v>0</v>
      </c>
    </row>
    <row r="147" ht="14.1" customHeight="1" spans="1:9">
      <c r="A147" s="19">
        <v>141</v>
      </c>
      <c r="B147" s="346"/>
      <c r="C147" s="76"/>
      <c r="D147" s="325"/>
      <c r="E147" s="322"/>
      <c r="F147" s="148"/>
      <c r="G147" s="148">
        <f t="shared" si="5"/>
        <v>0</v>
      </c>
      <c r="H147" s="148"/>
      <c r="I147" s="322">
        <f t="shared" si="4"/>
        <v>0</v>
      </c>
    </row>
    <row r="148" ht="14.1" customHeight="1" spans="1:9">
      <c r="A148" s="19">
        <v>142</v>
      </c>
      <c r="B148" s="346"/>
      <c r="C148" s="76"/>
      <c r="D148" s="325"/>
      <c r="E148" s="322"/>
      <c r="F148" s="148"/>
      <c r="G148" s="148">
        <f t="shared" si="5"/>
        <v>0</v>
      </c>
      <c r="H148" s="148"/>
      <c r="I148" s="322">
        <f t="shared" si="4"/>
        <v>0</v>
      </c>
    </row>
    <row r="149" ht="14.1" customHeight="1" spans="1:9">
      <c r="A149" s="19">
        <v>143</v>
      </c>
      <c r="B149" s="346"/>
      <c r="C149" s="76"/>
      <c r="D149" s="325"/>
      <c r="E149" s="322"/>
      <c r="F149" s="148"/>
      <c r="G149" s="148">
        <f t="shared" si="5"/>
        <v>0</v>
      </c>
      <c r="H149" s="148"/>
      <c r="I149" s="322">
        <f t="shared" si="4"/>
        <v>0</v>
      </c>
    </row>
    <row r="150" ht="14.1" customHeight="1" spans="1:9">
      <c r="A150" s="19">
        <v>144</v>
      </c>
      <c r="B150" s="346"/>
      <c r="C150" s="76"/>
      <c r="D150" s="325"/>
      <c r="E150" s="322"/>
      <c r="F150" s="148"/>
      <c r="G150" s="148">
        <f t="shared" si="5"/>
        <v>0</v>
      </c>
      <c r="H150" s="148"/>
      <c r="I150" s="322">
        <f t="shared" si="4"/>
        <v>0</v>
      </c>
    </row>
    <row r="151" ht="14.1" customHeight="1" spans="1:9">
      <c r="A151" s="19">
        <v>145</v>
      </c>
      <c r="B151" s="346"/>
      <c r="C151" s="76"/>
      <c r="D151" s="325"/>
      <c r="E151" s="322"/>
      <c r="F151" s="148"/>
      <c r="G151" s="148">
        <f t="shared" si="5"/>
        <v>0</v>
      </c>
      <c r="H151" s="148"/>
      <c r="I151" s="322">
        <f t="shared" si="4"/>
        <v>0</v>
      </c>
    </row>
    <row r="152" ht="14.1" customHeight="1" spans="1:9">
      <c r="A152" s="19">
        <v>146</v>
      </c>
      <c r="B152" s="346"/>
      <c r="C152" s="76"/>
      <c r="D152" s="325"/>
      <c r="E152" s="322"/>
      <c r="F152" s="148"/>
      <c r="G152" s="148">
        <f t="shared" si="5"/>
        <v>0</v>
      </c>
      <c r="H152" s="148"/>
      <c r="I152" s="322">
        <f t="shared" si="4"/>
        <v>0</v>
      </c>
    </row>
    <row r="153" ht="14.1" customHeight="1" spans="1:9">
      <c r="A153" s="19">
        <v>147</v>
      </c>
      <c r="B153" s="346"/>
      <c r="C153" s="76"/>
      <c r="D153" s="325"/>
      <c r="E153" s="322"/>
      <c r="F153" s="148"/>
      <c r="G153" s="148">
        <f t="shared" si="5"/>
        <v>0</v>
      </c>
      <c r="H153" s="148"/>
      <c r="I153" s="322">
        <f t="shared" si="4"/>
        <v>0</v>
      </c>
    </row>
    <row r="154" ht="14.1" customHeight="1" spans="1:9">
      <c r="A154" s="19">
        <v>148</v>
      </c>
      <c r="B154" s="346"/>
      <c r="C154" s="76"/>
      <c r="D154" s="325"/>
      <c r="E154" s="322"/>
      <c r="F154" s="148"/>
      <c r="G154" s="148">
        <f t="shared" si="5"/>
        <v>0</v>
      </c>
      <c r="H154" s="148"/>
      <c r="I154" s="322">
        <f t="shared" si="4"/>
        <v>0</v>
      </c>
    </row>
    <row r="155" ht="14.1" customHeight="1" spans="1:9">
      <c r="A155" s="19">
        <v>149</v>
      </c>
      <c r="B155" s="346"/>
      <c r="C155" s="76"/>
      <c r="D155" s="325"/>
      <c r="E155" s="322"/>
      <c r="F155" s="148"/>
      <c r="G155" s="148">
        <f t="shared" si="5"/>
        <v>0</v>
      </c>
      <c r="H155" s="148"/>
      <c r="I155" s="322">
        <f t="shared" si="4"/>
        <v>0</v>
      </c>
    </row>
    <row r="156" ht="14.1" customHeight="1" spans="1:9">
      <c r="A156" s="19">
        <v>150</v>
      </c>
      <c r="B156" s="346"/>
      <c r="C156" s="76"/>
      <c r="D156" s="325"/>
      <c r="E156" s="322"/>
      <c r="F156" s="148"/>
      <c r="G156" s="148">
        <f t="shared" si="5"/>
        <v>0</v>
      </c>
      <c r="H156" s="148"/>
      <c r="I156" s="322">
        <f t="shared" si="4"/>
        <v>0</v>
      </c>
    </row>
    <row r="157" ht="14.1" customHeight="1" spans="1:9">
      <c r="A157" s="19">
        <v>151</v>
      </c>
      <c r="B157" s="346"/>
      <c r="C157" s="76"/>
      <c r="D157" s="325"/>
      <c r="E157" s="322"/>
      <c r="F157" s="148"/>
      <c r="G157" s="148">
        <f t="shared" si="5"/>
        <v>0</v>
      </c>
      <c r="H157" s="148"/>
      <c r="I157" s="322">
        <f t="shared" si="4"/>
        <v>0</v>
      </c>
    </row>
    <row r="158" ht="14.1" customHeight="1" spans="1:9">
      <c r="A158" s="19">
        <v>152</v>
      </c>
      <c r="B158" s="346"/>
      <c r="C158" s="76"/>
      <c r="D158" s="325"/>
      <c r="E158" s="322"/>
      <c r="F158" s="148"/>
      <c r="G158" s="148">
        <f t="shared" si="5"/>
        <v>0</v>
      </c>
      <c r="H158" s="148"/>
      <c r="I158" s="322">
        <f t="shared" si="4"/>
        <v>0</v>
      </c>
    </row>
    <row r="159" ht="14.1" customHeight="1" spans="1:9">
      <c r="A159" s="19">
        <v>153</v>
      </c>
      <c r="B159" s="346"/>
      <c r="C159" s="76"/>
      <c r="D159" s="325"/>
      <c r="E159" s="322"/>
      <c r="F159" s="148"/>
      <c r="G159" s="148">
        <f t="shared" si="5"/>
        <v>0</v>
      </c>
      <c r="H159" s="148"/>
      <c r="I159" s="322">
        <f t="shared" si="4"/>
        <v>0</v>
      </c>
    </row>
    <row r="160" ht="14.1" customHeight="1" spans="1:9">
      <c r="A160" s="19">
        <v>154</v>
      </c>
      <c r="B160" s="346"/>
      <c r="C160" s="76"/>
      <c r="D160" s="325"/>
      <c r="E160" s="322"/>
      <c r="F160" s="148"/>
      <c r="G160" s="148">
        <f t="shared" si="5"/>
        <v>0</v>
      </c>
      <c r="H160" s="148"/>
      <c r="I160" s="322">
        <f t="shared" si="4"/>
        <v>0</v>
      </c>
    </row>
    <row r="161" ht="14.1" customHeight="1" spans="1:9">
      <c r="A161" s="19">
        <v>155</v>
      </c>
      <c r="B161" s="346"/>
      <c r="C161" s="76"/>
      <c r="D161" s="325"/>
      <c r="E161" s="322"/>
      <c r="F161" s="148"/>
      <c r="G161" s="148">
        <f t="shared" si="5"/>
        <v>0</v>
      </c>
      <c r="H161" s="148"/>
      <c r="I161" s="322">
        <f t="shared" si="4"/>
        <v>0</v>
      </c>
    </row>
    <row r="162" ht="14.1" customHeight="1" spans="1:9">
      <c r="A162" s="19">
        <v>156</v>
      </c>
      <c r="B162" s="346"/>
      <c r="C162" s="76"/>
      <c r="D162" s="325"/>
      <c r="E162" s="322"/>
      <c r="F162" s="148"/>
      <c r="G162" s="148">
        <f t="shared" si="5"/>
        <v>0</v>
      </c>
      <c r="H162" s="148"/>
      <c r="I162" s="322">
        <f t="shared" si="4"/>
        <v>0</v>
      </c>
    </row>
    <row r="163" ht="14.1" customHeight="1" spans="1:9">
      <c r="A163" s="19">
        <v>157</v>
      </c>
      <c r="B163" s="346"/>
      <c r="C163" s="76"/>
      <c r="D163" s="325"/>
      <c r="E163" s="322"/>
      <c r="F163" s="148"/>
      <c r="G163" s="148">
        <f t="shared" si="5"/>
        <v>0</v>
      </c>
      <c r="H163" s="148"/>
      <c r="I163" s="322">
        <f t="shared" si="4"/>
        <v>0</v>
      </c>
    </row>
    <row r="164" ht="14.1" customHeight="1" spans="1:9">
      <c r="A164" s="19">
        <v>158</v>
      </c>
      <c r="B164" s="346"/>
      <c r="C164" s="76"/>
      <c r="D164" s="325"/>
      <c r="E164" s="322"/>
      <c r="F164" s="148"/>
      <c r="G164" s="148">
        <f t="shared" si="5"/>
        <v>0</v>
      </c>
      <c r="H164" s="148"/>
      <c r="I164" s="322">
        <f t="shared" si="4"/>
        <v>0</v>
      </c>
    </row>
    <row r="165" ht="14.1" customHeight="1" spans="1:9">
      <c r="A165" s="19">
        <v>159</v>
      </c>
      <c r="B165" s="346"/>
      <c r="C165" s="76"/>
      <c r="D165" s="325"/>
      <c r="E165" s="322"/>
      <c r="F165" s="148"/>
      <c r="G165" s="148">
        <f t="shared" si="5"/>
        <v>0</v>
      </c>
      <c r="H165" s="148"/>
      <c r="I165" s="322">
        <f t="shared" si="4"/>
        <v>0</v>
      </c>
    </row>
    <row r="166" ht="14.1" customHeight="1" spans="1:9">
      <c r="A166" s="19">
        <v>160</v>
      </c>
      <c r="B166" s="348"/>
      <c r="C166" s="76"/>
      <c r="D166" s="325"/>
      <c r="E166" s="322"/>
      <c r="F166" s="148"/>
      <c r="G166" s="148">
        <f t="shared" si="5"/>
        <v>0</v>
      </c>
      <c r="H166" s="148"/>
      <c r="I166" s="322">
        <f t="shared" si="4"/>
        <v>0</v>
      </c>
    </row>
    <row r="167" ht="14.1" customHeight="1" spans="1:9">
      <c r="A167" s="19">
        <v>161</v>
      </c>
      <c r="B167" s="348"/>
      <c r="C167" s="76"/>
      <c r="D167" s="325"/>
      <c r="E167" s="322"/>
      <c r="F167" s="148"/>
      <c r="G167" s="148">
        <f t="shared" si="5"/>
        <v>0</v>
      </c>
      <c r="H167" s="148"/>
      <c r="I167" s="322">
        <f t="shared" si="4"/>
        <v>0</v>
      </c>
    </row>
    <row r="168" ht="14.1" customHeight="1" spans="1:9">
      <c r="A168" s="19">
        <v>162</v>
      </c>
      <c r="B168" s="348"/>
      <c r="C168" s="76"/>
      <c r="D168" s="325"/>
      <c r="E168" s="322"/>
      <c r="F168" s="148"/>
      <c r="G168" s="148">
        <f t="shared" si="5"/>
        <v>0</v>
      </c>
      <c r="H168" s="148"/>
      <c r="I168" s="322">
        <f t="shared" si="4"/>
        <v>0</v>
      </c>
    </row>
    <row r="169" ht="14.1" customHeight="1" spans="1:9">
      <c r="A169" s="19">
        <v>163</v>
      </c>
      <c r="B169" s="348"/>
      <c r="C169" s="76"/>
      <c r="D169" s="325"/>
      <c r="E169" s="322"/>
      <c r="F169" s="148"/>
      <c r="G169" s="148">
        <f t="shared" si="5"/>
        <v>0</v>
      </c>
      <c r="H169" s="148"/>
      <c r="I169" s="322">
        <f t="shared" si="4"/>
        <v>0</v>
      </c>
    </row>
    <row r="170" ht="14.1" customHeight="1" spans="1:9">
      <c r="A170" s="19">
        <v>164</v>
      </c>
      <c r="B170" s="348"/>
      <c r="C170" s="76"/>
      <c r="D170" s="325"/>
      <c r="E170" s="322"/>
      <c r="F170" s="148"/>
      <c r="G170" s="148">
        <f t="shared" si="5"/>
        <v>0</v>
      </c>
      <c r="H170" s="148"/>
      <c r="I170" s="322">
        <f t="shared" si="4"/>
        <v>0</v>
      </c>
    </row>
    <row r="171" ht="14.1" customHeight="1" spans="1:9">
      <c r="A171" s="19">
        <v>165</v>
      </c>
      <c r="B171" s="348"/>
      <c r="C171" s="76"/>
      <c r="D171" s="325"/>
      <c r="E171" s="322"/>
      <c r="F171" s="148"/>
      <c r="G171" s="148">
        <f t="shared" si="5"/>
        <v>0</v>
      </c>
      <c r="H171" s="148"/>
      <c r="I171" s="322">
        <f t="shared" si="4"/>
        <v>0</v>
      </c>
    </row>
    <row r="172" ht="14.1" customHeight="1" spans="1:9">
      <c r="A172" s="19">
        <v>166</v>
      </c>
      <c r="B172" s="348"/>
      <c r="C172" s="76"/>
      <c r="D172" s="325"/>
      <c r="E172" s="322"/>
      <c r="F172" s="148"/>
      <c r="G172" s="148">
        <f t="shared" si="5"/>
        <v>0</v>
      </c>
      <c r="H172" s="148"/>
      <c r="I172" s="322">
        <f t="shared" si="4"/>
        <v>0</v>
      </c>
    </row>
    <row r="173" ht="14.1" customHeight="1" spans="1:9">
      <c r="A173" s="19">
        <v>167</v>
      </c>
      <c r="B173" s="348"/>
      <c r="C173" s="76"/>
      <c r="D173" s="325"/>
      <c r="E173" s="322"/>
      <c r="F173" s="148"/>
      <c r="G173" s="148">
        <f t="shared" si="5"/>
        <v>0</v>
      </c>
      <c r="H173" s="148"/>
      <c r="I173" s="322">
        <f t="shared" si="4"/>
        <v>0</v>
      </c>
    </row>
    <row r="174" ht="14.1" customHeight="1" spans="1:9">
      <c r="A174" s="19">
        <v>168</v>
      </c>
      <c r="B174" s="348"/>
      <c r="C174" s="76"/>
      <c r="D174" s="325"/>
      <c r="E174" s="322"/>
      <c r="F174" s="148"/>
      <c r="G174" s="148">
        <f t="shared" si="5"/>
        <v>0</v>
      </c>
      <c r="H174" s="148"/>
      <c r="I174" s="322">
        <f t="shared" si="4"/>
        <v>0</v>
      </c>
    </row>
    <row r="175" ht="14.1" customHeight="1" spans="1:9">
      <c r="A175" s="19">
        <v>169</v>
      </c>
      <c r="B175" s="348"/>
      <c r="C175" s="76"/>
      <c r="D175" s="325"/>
      <c r="E175" s="322"/>
      <c r="F175" s="148"/>
      <c r="G175" s="148">
        <f t="shared" si="5"/>
        <v>0</v>
      </c>
      <c r="H175" s="148"/>
      <c r="I175" s="322">
        <f t="shared" si="4"/>
        <v>0</v>
      </c>
    </row>
    <row r="176" ht="14.1" customHeight="1" spans="1:9">
      <c r="A176" s="19">
        <v>170</v>
      </c>
      <c r="B176" s="348"/>
      <c r="C176" s="76"/>
      <c r="D176" s="325"/>
      <c r="E176" s="322"/>
      <c r="F176" s="148"/>
      <c r="G176" s="148">
        <f t="shared" si="5"/>
        <v>0</v>
      </c>
      <c r="H176" s="148"/>
      <c r="I176" s="322">
        <f t="shared" si="4"/>
        <v>0</v>
      </c>
    </row>
    <row r="177" ht="14.1" customHeight="1" spans="1:9">
      <c r="A177" s="19">
        <v>171</v>
      </c>
      <c r="B177" s="348"/>
      <c r="C177" s="76"/>
      <c r="D177" s="325"/>
      <c r="E177" s="322"/>
      <c r="F177" s="148"/>
      <c r="G177" s="148">
        <f t="shared" si="5"/>
        <v>0</v>
      </c>
      <c r="H177" s="148"/>
      <c r="I177" s="322">
        <f t="shared" si="4"/>
        <v>0</v>
      </c>
    </row>
    <row r="178" ht="14.1" customHeight="1" spans="1:9">
      <c r="A178" s="19">
        <v>172</v>
      </c>
      <c r="B178" s="348"/>
      <c r="C178" s="76"/>
      <c r="D178" s="325"/>
      <c r="E178" s="322"/>
      <c r="F178" s="148"/>
      <c r="G178" s="148">
        <f t="shared" si="5"/>
        <v>0</v>
      </c>
      <c r="H178" s="148"/>
      <c r="I178" s="322">
        <f t="shared" si="4"/>
        <v>0</v>
      </c>
    </row>
    <row r="179" ht="14.1" customHeight="1" spans="1:9">
      <c r="A179" s="19">
        <v>173</v>
      </c>
      <c r="B179" s="348"/>
      <c r="C179" s="76"/>
      <c r="D179" s="325"/>
      <c r="E179" s="322"/>
      <c r="F179" s="148"/>
      <c r="G179" s="148">
        <f t="shared" si="5"/>
        <v>0</v>
      </c>
      <c r="H179" s="148"/>
      <c r="I179" s="322">
        <f t="shared" si="4"/>
        <v>0</v>
      </c>
    </row>
    <row r="180" ht="14.1" customHeight="1" spans="1:9">
      <c r="A180" s="19">
        <v>174</v>
      </c>
      <c r="B180" s="348"/>
      <c r="C180" s="76"/>
      <c r="D180" s="325"/>
      <c r="E180" s="322"/>
      <c r="F180" s="148"/>
      <c r="G180" s="148">
        <f t="shared" si="5"/>
        <v>0</v>
      </c>
      <c r="H180" s="148"/>
      <c r="I180" s="322">
        <f t="shared" si="4"/>
        <v>0</v>
      </c>
    </row>
    <row r="181" ht="14.1" customHeight="1" spans="1:9">
      <c r="A181" s="19">
        <v>175</v>
      </c>
      <c r="B181" s="348"/>
      <c r="C181" s="76"/>
      <c r="D181" s="325"/>
      <c r="E181" s="322"/>
      <c r="F181" s="148"/>
      <c r="G181" s="148">
        <f t="shared" si="5"/>
        <v>0</v>
      </c>
      <c r="H181" s="148"/>
      <c r="I181" s="322">
        <f t="shared" si="4"/>
        <v>0</v>
      </c>
    </row>
    <row r="182" ht="14.1" customHeight="1" spans="1:9">
      <c r="A182" s="19">
        <v>176</v>
      </c>
      <c r="B182" s="348"/>
      <c r="C182" s="76"/>
      <c r="D182" s="325"/>
      <c r="E182" s="322"/>
      <c r="F182" s="148"/>
      <c r="G182" s="148">
        <f t="shared" si="5"/>
        <v>0</v>
      </c>
      <c r="H182" s="148"/>
      <c r="I182" s="322">
        <f t="shared" si="4"/>
        <v>0</v>
      </c>
    </row>
    <row r="183" ht="14.1" customHeight="1" spans="1:9">
      <c r="A183" s="19">
        <v>177</v>
      </c>
      <c r="B183" s="348"/>
      <c r="C183" s="76"/>
      <c r="D183" s="325"/>
      <c r="E183" s="322"/>
      <c r="F183" s="148"/>
      <c r="G183" s="148">
        <f t="shared" si="5"/>
        <v>0</v>
      </c>
      <c r="H183" s="148"/>
      <c r="I183" s="322">
        <f t="shared" si="4"/>
        <v>0</v>
      </c>
    </row>
    <row r="184" ht="14.1" customHeight="1" spans="1:9">
      <c r="A184" s="19">
        <v>178</v>
      </c>
      <c r="B184" s="348"/>
      <c r="C184" s="76"/>
      <c r="D184" s="325"/>
      <c r="E184" s="322"/>
      <c r="F184" s="148"/>
      <c r="G184" s="148">
        <f t="shared" si="5"/>
        <v>0</v>
      </c>
      <c r="H184" s="148"/>
      <c r="I184" s="322">
        <f t="shared" si="4"/>
        <v>0</v>
      </c>
    </row>
    <row r="185" ht="14.1" customHeight="1" spans="1:9">
      <c r="A185" s="19">
        <v>179</v>
      </c>
      <c r="B185" s="348"/>
      <c r="C185" s="76"/>
      <c r="D185" s="325"/>
      <c r="E185" s="322"/>
      <c r="F185" s="148"/>
      <c r="G185" s="148">
        <f t="shared" si="5"/>
        <v>0</v>
      </c>
      <c r="H185" s="148"/>
      <c r="I185" s="322">
        <f t="shared" si="4"/>
        <v>0</v>
      </c>
    </row>
    <row r="186" ht="14.1" customHeight="1" spans="1:9">
      <c r="A186" s="19">
        <v>180</v>
      </c>
      <c r="B186" s="348"/>
      <c r="C186" s="76"/>
      <c r="D186" s="325"/>
      <c r="E186" s="322"/>
      <c r="F186" s="148"/>
      <c r="G186" s="148">
        <f t="shared" si="5"/>
        <v>0</v>
      </c>
      <c r="H186" s="148"/>
      <c r="I186" s="322">
        <f t="shared" si="4"/>
        <v>0</v>
      </c>
    </row>
    <row r="187" ht="14.1" customHeight="1" spans="1:9">
      <c r="A187" s="19">
        <v>181</v>
      </c>
      <c r="B187" s="348"/>
      <c r="C187" s="76"/>
      <c r="D187" s="325"/>
      <c r="E187" s="322"/>
      <c r="F187" s="148"/>
      <c r="G187" s="148">
        <f t="shared" si="5"/>
        <v>0</v>
      </c>
      <c r="H187" s="148"/>
      <c r="I187" s="322">
        <f t="shared" si="4"/>
        <v>0</v>
      </c>
    </row>
    <row r="188" ht="14.1" customHeight="1" spans="1:9">
      <c r="A188" s="19">
        <v>182</v>
      </c>
      <c r="B188" s="348"/>
      <c r="C188" s="76"/>
      <c r="D188" s="325"/>
      <c r="E188" s="322"/>
      <c r="F188" s="148"/>
      <c r="G188" s="148">
        <f t="shared" si="5"/>
        <v>0</v>
      </c>
      <c r="H188" s="148"/>
      <c r="I188" s="322">
        <f t="shared" si="4"/>
        <v>0</v>
      </c>
    </row>
    <row r="189" ht="14.1" customHeight="1" spans="1:9">
      <c r="A189" s="19">
        <v>183</v>
      </c>
      <c r="B189" s="348"/>
      <c r="C189" s="76"/>
      <c r="D189" s="325"/>
      <c r="E189" s="322"/>
      <c r="F189" s="148"/>
      <c r="G189" s="148">
        <f t="shared" si="5"/>
        <v>0</v>
      </c>
      <c r="H189" s="148"/>
      <c r="I189" s="322">
        <f t="shared" si="4"/>
        <v>0</v>
      </c>
    </row>
    <row r="190" ht="14.1" customHeight="1" spans="1:9">
      <c r="A190" s="19">
        <v>184</v>
      </c>
      <c r="B190" s="348"/>
      <c r="C190" s="76"/>
      <c r="D190" s="325"/>
      <c r="E190" s="322"/>
      <c r="F190" s="148"/>
      <c r="G190" s="148">
        <f t="shared" si="5"/>
        <v>0</v>
      </c>
      <c r="H190" s="148"/>
      <c r="I190" s="322">
        <f t="shared" si="4"/>
        <v>0</v>
      </c>
    </row>
    <row r="191" ht="14.1" customHeight="1" spans="1:9">
      <c r="A191" s="19">
        <v>185</v>
      </c>
      <c r="B191" s="348"/>
      <c r="C191" s="76"/>
      <c r="D191" s="325"/>
      <c r="E191" s="322"/>
      <c r="F191" s="148"/>
      <c r="G191" s="148">
        <f t="shared" si="5"/>
        <v>0</v>
      </c>
      <c r="H191" s="148"/>
      <c r="I191" s="322">
        <f t="shared" si="4"/>
        <v>0</v>
      </c>
    </row>
    <row r="192" ht="14.1" customHeight="1" spans="1:9">
      <c r="A192" s="19">
        <v>186</v>
      </c>
      <c r="B192" s="348"/>
      <c r="C192" s="76"/>
      <c r="D192" s="325"/>
      <c r="E192" s="322"/>
      <c r="F192" s="148"/>
      <c r="G192" s="148">
        <f t="shared" si="5"/>
        <v>0</v>
      </c>
      <c r="H192" s="148"/>
      <c r="I192" s="322">
        <f t="shared" si="4"/>
        <v>0</v>
      </c>
    </row>
    <row r="193" ht="14.1" customHeight="1" spans="1:9">
      <c r="A193" s="19">
        <v>187</v>
      </c>
      <c r="B193" s="348"/>
      <c r="C193" s="76"/>
      <c r="D193" s="325"/>
      <c r="E193" s="322"/>
      <c r="F193" s="148"/>
      <c r="G193" s="148">
        <f t="shared" si="5"/>
        <v>0</v>
      </c>
      <c r="H193" s="148"/>
      <c r="I193" s="322">
        <f t="shared" si="4"/>
        <v>0</v>
      </c>
    </row>
    <row r="194" ht="14.1" customHeight="1" spans="1:9">
      <c r="A194" s="19">
        <v>188</v>
      </c>
      <c r="B194" s="348"/>
      <c r="C194" s="76"/>
      <c r="D194" s="325"/>
      <c r="E194" s="322"/>
      <c r="F194" s="148"/>
      <c r="G194" s="148">
        <f t="shared" si="5"/>
        <v>0</v>
      </c>
      <c r="H194" s="148"/>
      <c r="I194" s="322">
        <f t="shared" si="4"/>
        <v>0</v>
      </c>
    </row>
    <row r="195" ht="14.1" customHeight="1" spans="1:9">
      <c r="A195" s="19">
        <v>189</v>
      </c>
      <c r="B195" s="348"/>
      <c r="C195" s="76"/>
      <c r="D195" s="325"/>
      <c r="E195" s="322"/>
      <c r="F195" s="148"/>
      <c r="G195" s="148">
        <f t="shared" si="5"/>
        <v>0</v>
      </c>
      <c r="H195" s="148"/>
      <c r="I195" s="322">
        <f t="shared" si="4"/>
        <v>0</v>
      </c>
    </row>
    <row r="196" ht="14.1" customHeight="1" spans="1:9">
      <c r="A196" s="19">
        <v>190</v>
      </c>
      <c r="B196" s="348"/>
      <c r="C196" s="76"/>
      <c r="D196" s="325"/>
      <c r="E196" s="322"/>
      <c r="F196" s="148"/>
      <c r="G196" s="148">
        <f t="shared" si="5"/>
        <v>0</v>
      </c>
      <c r="H196" s="148"/>
      <c r="I196" s="322">
        <f t="shared" si="4"/>
        <v>0</v>
      </c>
    </row>
    <row r="197" ht="14.1" customHeight="1" spans="1:9">
      <c r="A197" s="209"/>
      <c r="B197" s="348"/>
      <c r="C197" s="76"/>
      <c r="D197" s="325"/>
      <c r="E197" s="322"/>
      <c r="F197" s="148"/>
      <c r="G197" s="148"/>
      <c r="H197" s="148"/>
      <c r="I197" s="322"/>
    </row>
    <row r="198" ht="14.1" customHeight="1" spans="1:9">
      <c r="A198" s="209"/>
      <c r="B198" s="348"/>
      <c r="C198" s="76"/>
      <c r="D198" s="325"/>
      <c r="E198" s="322"/>
      <c r="F198" s="148"/>
      <c r="G198" s="148"/>
      <c r="H198" s="148"/>
      <c r="I198" s="322"/>
    </row>
    <row r="199" ht="14.1" customHeight="1" spans="1:9">
      <c r="A199" s="209"/>
      <c r="B199" s="348"/>
      <c r="C199" s="76"/>
      <c r="D199" s="325"/>
      <c r="E199" s="322"/>
      <c r="F199" s="148"/>
      <c r="G199" s="148"/>
      <c r="H199" s="148"/>
      <c r="I199" s="322"/>
    </row>
    <row r="200" ht="12.95" customHeight="1" spans="1:9">
      <c r="A200" s="89" t="s">
        <v>1893</v>
      </c>
      <c r="B200" s="108"/>
      <c r="C200" s="25"/>
      <c r="D200" s="196"/>
      <c r="E200" s="349">
        <f>SUM(E7:E196)</f>
        <v>0</v>
      </c>
      <c r="F200" s="349"/>
      <c r="G200" s="349"/>
      <c r="H200" s="349"/>
      <c r="I200" s="349"/>
    </row>
    <row r="201" ht="14.1" customHeight="1" spans="1:9">
      <c r="A201" s="89" t="s">
        <v>1894</v>
      </c>
      <c r="B201" s="108"/>
      <c r="C201" s="108"/>
      <c r="D201" s="148"/>
      <c r="E201" s="349">
        <f>E200</f>
        <v>0</v>
      </c>
      <c r="F201" s="349"/>
      <c r="G201" s="349">
        <f t="shared" ref="G201:I201" si="6">SUM(G7:G200)</f>
        <v>0</v>
      </c>
      <c r="H201" s="349">
        <f t="shared" si="6"/>
        <v>0</v>
      </c>
      <c r="I201" s="349">
        <f t="shared" si="6"/>
        <v>0</v>
      </c>
    </row>
    <row r="202" ht="20.25" spans="1:9">
      <c r="A202" s="342"/>
      <c r="B202" s="342"/>
      <c r="C202" s="342"/>
      <c r="D202" s="342"/>
      <c r="E202" s="350"/>
      <c r="F202" s="351"/>
      <c r="G202" s="342"/>
      <c r="H202" s="342"/>
      <c r="I202" s="342"/>
    </row>
    <row r="203" spans="1:9">
      <c r="A203" s="35"/>
      <c r="B203" s="281"/>
      <c r="C203" s="281"/>
      <c r="D203" s="35"/>
      <c r="E203" s="68"/>
      <c r="F203" s="10"/>
      <c r="G203" s="10"/>
      <c r="H203" s="10"/>
      <c r="I203" s="35"/>
    </row>
    <row r="204" ht="20.25" spans="1:9">
      <c r="A204" s="342"/>
      <c r="B204" s="281"/>
      <c r="C204" s="342"/>
      <c r="D204" s="342"/>
      <c r="E204" s="350"/>
      <c r="F204" s="351"/>
      <c r="G204" s="352"/>
      <c r="H204" s="342"/>
      <c r="I204" s="342"/>
    </row>
  </sheetData>
  <mergeCells count="12">
    <mergeCell ref="B1:I1"/>
    <mergeCell ref="A3:I3"/>
    <mergeCell ref="G4:I4"/>
    <mergeCell ref="E5:G5"/>
    <mergeCell ref="A200:B200"/>
    <mergeCell ref="A201:B201"/>
    <mergeCell ref="A5:A6"/>
    <mergeCell ref="B5:B6"/>
    <mergeCell ref="C5:C6"/>
    <mergeCell ref="D5:D6"/>
    <mergeCell ref="H5:H6"/>
    <mergeCell ref="I5:I6"/>
  </mergeCells>
  <pageMargins left="0.75" right="0.75" top="0.209027777777778" bottom="0.209027777777778" header="0.509027777777778" footer="0.509027777777778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115"/>
  <sheetViews>
    <sheetView topLeftCell="A73" workbookViewId="0">
      <selection activeCell="F85" sqref="F85"/>
    </sheetView>
  </sheetViews>
  <sheetFormatPr defaultColWidth="9" defaultRowHeight="12.75"/>
  <cols>
    <col min="1" max="1" width="5.625" style="13" customWidth="1"/>
    <col min="2" max="2" width="18.625" style="183" customWidth="1"/>
    <col min="3" max="3" width="4.75" style="183" customWidth="1"/>
    <col min="4" max="4" width="7.625" style="290" customWidth="1"/>
    <col min="5" max="5" width="11.375" style="13" customWidth="1"/>
    <col min="6" max="6" width="16.125" style="13" customWidth="1"/>
    <col min="7" max="7" width="9.625" style="13" customWidth="1"/>
    <col min="8" max="8" width="18.125" style="13" customWidth="1"/>
    <col min="9" max="9" width="15.625" style="183" customWidth="1"/>
    <col min="10" max="10" width="10.25" style="10" customWidth="1"/>
    <col min="11" max="16384" width="9" style="10"/>
  </cols>
  <sheetData>
    <row r="1" ht="27" customHeight="1" spans="2:10">
      <c r="B1" s="293" t="s">
        <v>533</v>
      </c>
      <c r="C1" s="293"/>
      <c r="D1" s="293"/>
      <c r="E1" s="293"/>
      <c r="F1" s="293"/>
      <c r="G1" s="293"/>
      <c r="H1" s="293"/>
      <c r="I1" s="293"/>
      <c r="J1" s="310"/>
    </row>
    <row r="2" ht="18.75" customHeight="1" spans="2:10">
      <c r="B2" s="317"/>
      <c r="C2" s="317"/>
      <c r="D2" s="317"/>
      <c r="E2" s="317"/>
      <c r="F2" s="317"/>
      <c r="G2" s="317"/>
      <c r="H2" s="317"/>
      <c r="I2" s="317"/>
      <c r="J2" s="310"/>
    </row>
    <row r="3" ht="21" customHeight="1" spans="1:9">
      <c r="A3" s="13" t="str">
        <f>存货清查汇总表!A3</f>
        <v>清查基准日：2018年12月31日</v>
      </c>
      <c r="B3" s="13"/>
      <c r="C3" s="13"/>
      <c r="D3" s="13"/>
      <c r="I3" s="13"/>
    </row>
    <row r="4" ht="20.25" customHeight="1" spans="1:10">
      <c r="A4" s="299" t="str">
        <f>存货—开发产品明细表!A4</f>
        <v>资产占有单位名称：杭州中惠医疗器械有限公司</v>
      </c>
      <c r="B4" s="173"/>
      <c r="C4" s="173"/>
      <c r="D4" s="173"/>
      <c r="E4" s="173"/>
      <c r="F4" s="299"/>
      <c r="G4" s="299"/>
      <c r="H4" s="299"/>
      <c r="I4" s="311" t="s">
        <v>534</v>
      </c>
      <c r="J4" s="312"/>
    </row>
    <row r="5" ht="15" customHeight="1" spans="1:9">
      <c r="A5" s="168" t="s">
        <v>535</v>
      </c>
      <c r="B5" s="31" t="s">
        <v>536</v>
      </c>
      <c r="C5" s="266" t="s">
        <v>537</v>
      </c>
      <c r="D5" s="31" t="s">
        <v>538</v>
      </c>
      <c r="E5" s="31"/>
      <c r="F5" s="31"/>
      <c r="G5" s="31" t="s">
        <v>1895</v>
      </c>
      <c r="H5" s="302" t="s">
        <v>539</v>
      </c>
      <c r="I5" s="31" t="s">
        <v>540</v>
      </c>
    </row>
    <row r="6" s="35" customFormat="1" ht="15" customHeight="1" spans="1:9">
      <c r="A6" s="168"/>
      <c r="B6" s="31"/>
      <c r="C6" s="304"/>
      <c r="D6" s="302" t="s">
        <v>541</v>
      </c>
      <c r="E6" s="31" t="s">
        <v>542</v>
      </c>
      <c r="F6" s="31" t="s">
        <v>543</v>
      </c>
      <c r="G6" s="31"/>
      <c r="H6" s="302"/>
      <c r="I6" s="31"/>
    </row>
    <row r="7" ht="18" customHeight="1" spans="1:9">
      <c r="A7" s="266">
        <v>1</v>
      </c>
      <c r="B7" s="116" t="s">
        <v>1551</v>
      </c>
      <c r="C7" s="31" t="s">
        <v>1507</v>
      </c>
      <c r="D7" s="31">
        <v>16</v>
      </c>
      <c r="E7" s="306">
        <v>35</v>
      </c>
      <c r="F7" s="307">
        <f t="shared" ref="F7:F15" si="0">D7*E7</f>
        <v>560</v>
      </c>
      <c r="G7" s="307"/>
      <c r="H7" s="307">
        <f t="shared" ref="H7:H15" si="1">F7</f>
        <v>560</v>
      </c>
      <c r="I7" s="313"/>
    </row>
    <row r="8" ht="18" customHeight="1" spans="1:9">
      <c r="A8" s="266">
        <v>2</v>
      </c>
      <c r="B8" s="339" t="s">
        <v>1553</v>
      </c>
      <c r="C8" s="31" t="s">
        <v>1507</v>
      </c>
      <c r="D8" s="31">
        <v>473</v>
      </c>
      <c r="E8" s="306">
        <v>2.5</v>
      </c>
      <c r="F8" s="307">
        <f t="shared" si="0"/>
        <v>1182.5</v>
      </c>
      <c r="G8" s="307"/>
      <c r="H8" s="307">
        <f t="shared" si="1"/>
        <v>1182.5</v>
      </c>
      <c r="I8" s="313"/>
    </row>
    <row r="9" ht="18" customHeight="1" spans="1:9">
      <c r="A9" s="266">
        <v>3</v>
      </c>
      <c r="B9" s="339" t="s">
        <v>1554</v>
      </c>
      <c r="C9" s="31" t="s">
        <v>1507</v>
      </c>
      <c r="D9" s="31">
        <v>4180</v>
      </c>
      <c r="E9" s="306">
        <v>0.56</v>
      </c>
      <c r="F9" s="307">
        <f t="shared" si="0"/>
        <v>2340.8</v>
      </c>
      <c r="G9" s="307"/>
      <c r="H9" s="307">
        <f t="shared" si="1"/>
        <v>2340.8</v>
      </c>
      <c r="I9" s="313"/>
    </row>
    <row r="10" ht="18" customHeight="1" spans="1:9">
      <c r="A10" s="266">
        <v>4</v>
      </c>
      <c r="B10" s="339" t="s">
        <v>1555</v>
      </c>
      <c r="C10" s="31" t="s">
        <v>1507</v>
      </c>
      <c r="D10" s="31">
        <v>1200</v>
      </c>
      <c r="E10" s="306">
        <v>0.4</v>
      </c>
      <c r="F10" s="307">
        <f t="shared" si="0"/>
        <v>480</v>
      </c>
      <c r="G10" s="307"/>
      <c r="H10" s="307">
        <f t="shared" si="1"/>
        <v>480</v>
      </c>
      <c r="I10" s="313"/>
    </row>
    <row r="11" ht="18" customHeight="1" spans="1:9">
      <c r="A11" s="266">
        <v>5</v>
      </c>
      <c r="B11" s="339" t="s">
        <v>1556</v>
      </c>
      <c r="C11" s="31" t="s">
        <v>1507</v>
      </c>
      <c r="D11" s="31">
        <v>750</v>
      </c>
      <c r="E11" s="306">
        <v>0.17</v>
      </c>
      <c r="F11" s="307">
        <f t="shared" si="0"/>
        <v>127.5</v>
      </c>
      <c r="G11" s="307"/>
      <c r="H11" s="307">
        <f t="shared" si="1"/>
        <v>127.5</v>
      </c>
      <c r="I11" s="313"/>
    </row>
    <row r="12" ht="18" customHeight="1" spans="1:9">
      <c r="A12" s="266">
        <v>6</v>
      </c>
      <c r="B12" s="339" t="s">
        <v>1557</v>
      </c>
      <c r="C12" s="31" t="s">
        <v>1507</v>
      </c>
      <c r="D12" s="31">
        <v>4940</v>
      </c>
      <c r="E12" s="306">
        <v>0.28</v>
      </c>
      <c r="F12" s="307">
        <f t="shared" si="0"/>
        <v>1383.2</v>
      </c>
      <c r="G12" s="307"/>
      <c r="H12" s="307">
        <f t="shared" si="1"/>
        <v>1383.2</v>
      </c>
      <c r="I12" s="313"/>
    </row>
    <row r="13" ht="18" customHeight="1" spans="1:9">
      <c r="A13" s="266">
        <v>7</v>
      </c>
      <c r="B13" s="339" t="s">
        <v>1558</v>
      </c>
      <c r="C13" s="31" t="s">
        <v>1507</v>
      </c>
      <c r="D13" s="31">
        <v>700</v>
      </c>
      <c r="E13" s="306">
        <v>0.16</v>
      </c>
      <c r="F13" s="307">
        <f t="shared" si="0"/>
        <v>112</v>
      </c>
      <c r="G13" s="307"/>
      <c r="H13" s="307">
        <f t="shared" si="1"/>
        <v>112</v>
      </c>
      <c r="I13" s="313"/>
    </row>
    <row r="14" ht="18" customHeight="1" spans="1:9">
      <c r="A14" s="266">
        <v>8</v>
      </c>
      <c r="B14" s="339" t="s">
        <v>1559</v>
      </c>
      <c r="C14" s="31" t="s">
        <v>1507</v>
      </c>
      <c r="D14" s="31">
        <v>1880</v>
      </c>
      <c r="E14" s="306">
        <v>0.12</v>
      </c>
      <c r="F14" s="307">
        <f t="shared" si="0"/>
        <v>225.6</v>
      </c>
      <c r="G14" s="307"/>
      <c r="H14" s="307">
        <f t="shared" si="1"/>
        <v>225.6</v>
      </c>
      <c r="I14" s="313"/>
    </row>
    <row r="15" ht="18" customHeight="1" spans="1:9">
      <c r="A15" s="266">
        <v>9</v>
      </c>
      <c r="B15" s="339" t="s">
        <v>1560</v>
      </c>
      <c r="C15" s="31" t="s">
        <v>1507</v>
      </c>
      <c r="D15" s="31">
        <v>5900</v>
      </c>
      <c r="E15" s="306">
        <v>0.26</v>
      </c>
      <c r="F15" s="307">
        <f t="shared" si="0"/>
        <v>1534</v>
      </c>
      <c r="G15" s="307"/>
      <c r="H15" s="307">
        <f t="shared" si="1"/>
        <v>1534</v>
      </c>
      <c r="I15" s="313"/>
    </row>
    <row r="16" ht="13.5" customHeight="1" spans="1:9">
      <c r="A16" s="266">
        <v>10</v>
      </c>
      <c r="B16" s="339" t="s">
        <v>1561</v>
      </c>
      <c r="C16" s="31" t="s">
        <v>1507</v>
      </c>
      <c r="D16" s="31">
        <v>5380</v>
      </c>
      <c r="E16" s="306">
        <v>0.7</v>
      </c>
      <c r="F16" s="307">
        <f t="shared" ref="F16:F40" si="2">D16*E16</f>
        <v>3766</v>
      </c>
      <c r="G16" s="307"/>
      <c r="H16" s="307">
        <f t="shared" ref="H16:H40" si="3">F16</f>
        <v>3766</v>
      </c>
      <c r="I16" s="313"/>
    </row>
    <row r="17" ht="20.1" customHeight="1" spans="1:9">
      <c r="A17" s="266">
        <v>11</v>
      </c>
      <c r="B17" s="339" t="s">
        <v>1562</v>
      </c>
      <c r="C17" s="31" t="s">
        <v>1507</v>
      </c>
      <c r="D17" s="31">
        <v>5550</v>
      </c>
      <c r="E17" s="306">
        <v>0.13</v>
      </c>
      <c r="F17" s="307">
        <f t="shared" si="2"/>
        <v>721.5</v>
      </c>
      <c r="G17" s="307"/>
      <c r="H17" s="307">
        <f t="shared" si="3"/>
        <v>721.5</v>
      </c>
      <c r="I17" s="313"/>
    </row>
    <row r="18" ht="20.1" customHeight="1" spans="1:9">
      <c r="A18" s="266">
        <v>12</v>
      </c>
      <c r="B18" s="339" t="s">
        <v>1563</v>
      </c>
      <c r="C18" s="31" t="s">
        <v>1507</v>
      </c>
      <c r="D18" s="31">
        <v>4</v>
      </c>
      <c r="E18" s="306">
        <v>8</v>
      </c>
      <c r="F18" s="307">
        <f t="shared" si="2"/>
        <v>32</v>
      </c>
      <c r="G18" s="307"/>
      <c r="H18" s="307">
        <f t="shared" si="3"/>
        <v>32</v>
      </c>
      <c r="I18" s="313"/>
    </row>
    <row r="19" ht="20.1" customHeight="1" spans="1:9">
      <c r="A19" s="266">
        <v>13</v>
      </c>
      <c r="B19" s="339" t="s">
        <v>1562</v>
      </c>
      <c r="C19" s="31" t="s">
        <v>1507</v>
      </c>
      <c r="D19" s="31">
        <v>420</v>
      </c>
      <c r="E19" s="306">
        <v>0.22</v>
      </c>
      <c r="F19" s="307">
        <f t="shared" si="2"/>
        <v>92.4</v>
      </c>
      <c r="G19" s="307"/>
      <c r="H19" s="307">
        <f t="shared" si="3"/>
        <v>92.4</v>
      </c>
      <c r="I19" s="313"/>
    </row>
    <row r="20" ht="20.1" customHeight="1" spans="1:9">
      <c r="A20" s="266">
        <v>14</v>
      </c>
      <c r="B20" s="339" t="s">
        <v>1564</v>
      </c>
      <c r="C20" s="31" t="s">
        <v>1507</v>
      </c>
      <c r="D20" s="31">
        <v>14</v>
      </c>
      <c r="E20" s="306">
        <v>33</v>
      </c>
      <c r="F20" s="307">
        <f t="shared" si="2"/>
        <v>462</v>
      </c>
      <c r="G20" s="307"/>
      <c r="H20" s="307">
        <f t="shared" si="3"/>
        <v>462</v>
      </c>
      <c r="I20" s="313"/>
    </row>
    <row r="21" ht="20.1" customHeight="1" spans="1:9">
      <c r="A21" s="266">
        <v>15</v>
      </c>
      <c r="B21" s="339" t="s">
        <v>1565</v>
      </c>
      <c r="C21" s="31" t="s">
        <v>1507</v>
      </c>
      <c r="D21" s="31">
        <v>167</v>
      </c>
      <c r="E21" s="306">
        <v>1.9</v>
      </c>
      <c r="F21" s="307">
        <f t="shared" si="2"/>
        <v>317.3</v>
      </c>
      <c r="G21" s="307"/>
      <c r="H21" s="307">
        <f t="shared" si="3"/>
        <v>317.3</v>
      </c>
      <c r="I21" s="313"/>
    </row>
    <row r="22" ht="20.1" customHeight="1" spans="1:9">
      <c r="A22" s="266">
        <v>16</v>
      </c>
      <c r="B22" s="339" t="s">
        <v>1566</v>
      </c>
      <c r="C22" s="31" t="s">
        <v>1507</v>
      </c>
      <c r="D22" s="31">
        <v>11500</v>
      </c>
      <c r="E22" s="306">
        <v>0.08</v>
      </c>
      <c r="F22" s="307">
        <f t="shared" si="2"/>
        <v>920</v>
      </c>
      <c r="G22" s="307"/>
      <c r="H22" s="307">
        <f t="shared" si="3"/>
        <v>920</v>
      </c>
      <c r="I22" s="313"/>
    </row>
    <row r="23" ht="20.1" customHeight="1" spans="1:9">
      <c r="A23" s="266">
        <v>17</v>
      </c>
      <c r="B23" s="339" t="s">
        <v>1567</v>
      </c>
      <c r="C23" s="31" t="s">
        <v>1507</v>
      </c>
      <c r="D23" s="31">
        <v>180</v>
      </c>
      <c r="E23" s="306">
        <v>0.22</v>
      </c>
      <c r="F23" s="307">
        <f t="shared" si="2"/>
        <v>39.6</v>
      </c>
      <c r="G23" s="307"/>
      <c r="H23" s="307">
        <f t="shared" si="3"/>
        <v>39.6</v>
      </c>
      <c r="I23" s="313"/>
    </row>
    <row r="24" ht="20.1" customHeight="1" spans="1:9">
      <c r="A24" s="266">
        <v>18</v>
      </c>
      <c r="B24" s="339" t="s">
        <v>1568</v>
      </c>
      <c r="C24" s="31" t="s">
        <v>1507</v>
      </c>
      <c r="D24" s="31">
        <v>4540</v>
      </c>
      <c r="E24" s="306">
        <v>1.2</v>
      </c>
      <c r="F24" s="307">
        <f t="shared" si="2"/>
        <v>5448</v>
      </c>
      <c r="G24" s="307"/>
      <c r="H24" s="307">
        <f t="shared" si="3"/>
        <v>5448</v>
      </c>
      <c r="I24" s="313"/>
    </row>
    <row r="25" ht="20.1" customHeight="1" spans="1:9">
      <c r="A25" s="266">
        <v>19</v>
      </c>
      <c r="B25" s="339" t="s">
        <v>1569</v>
      </c>
      <c r="C25" s="31" t="s">
        <v>1507</v>
      </c>
      <c r="D25" s="31">
        <v>3200</v>
      </c>
      <c r="E25" s="306">
        <v>0.75</v>
      </c>
      <c r="F25" s="307">
        <f t="shared" si="2"/>
        <v>2400</v>
      </c>
      <c r="G25" s="307"/>
      <c r="H25" s="307">
        <f t="shared" si="3"/>
        <v>2400</v>
      </c>
      <c r="I25" s="313"/>
    </row>
    <row r="26" ht="20.1" customHeight="1" spans="1:9">
      <c r="A26" s="266">
        <v>20</v>
      </c>
      <c r="B26" s="339" t="s">
        <v>1896</v>
      </c>
      <c r="C26" s="31" t="s">
        <v>1507</v>
      </c>
      <c r="D26" s="31">
        <v>0</v>
      </c>
      <c r="E26" s="306">
        <v>0.18</v>
      </c>
      <c r="F26" s="307">
        <f t="shared" si="2"/>
        <v>0</v>
      </c>
      <c r="G26" s="307"/>
      <c r="H26" s="307">
        <f t="shared" si="3"/>
        <v>0</v>
      </c>
      <c r="I26" s="313"/>
    </row>
    <row r="27" ht="20.1" customHeight="1" spans="1:9">
      <c r="A27" s="266">
        <v>21</v>
      </c>
      <c r="B27" s="339" t="s">
        <v>1570</v>
      </c>
      <c r="C27" s="31" t="s">
        <v>1507</v>
      </c>
      <c r="D27" s="31">
        <v>3</v>
      </c>
      <c r="E27" s="306">
        <v>68</v>
      </c>
      <c r="F27" s="307">
        <f t="shared" si="2"/>
        <v>204</v>
      </c>
      <c r="G27" s="307"/>
      <c r="H27" s="307">
        <f t="shared" si="3"/>
        <v>204</v>
      </c>
      <c r="I27" s="313"/>
    </row>
    <row r="28" ht="20.1" customHeight="1" spans="1:9">
      <c r="A28" s="266">
        <v>22</v>
      </c>
      <c r="B28" s="339" t="s">
        <v>1571</v>
      </c>
      <c r="C28" s="31" t="s">
        <v>1507</v>
      </c>
      <c r="D28" s="31">
        <v>14</v>
      </c>
      <c r="E28" s="306">
        <v>48</v>
      </c>
      <c r="F28" s="307">
        <f t="shared" si="2"/>
        <v>672</v>
      </c>
      <c r="G28" s="307"/>
      <c r="H28" s="307">
        <f t="shared" si="3"/>
        <v>672</v>
      </c>
      <c r="I28" s="313"/>
    </row>
    <row r="29" ht="20.1" customHeight="1" spans="1:9">
      <c r="A29" s="266">
        <v>23</v>
      </c>
      <c r="B29" s="339" t="s">
        <v>1572</v>
      </c>
      <c r="C29" s="31" t="s">
        <v>1507</v>
      </c>
      <c r="D29" s="31">
        <v>10</v>
      </c>
      <c r="E29" s="306">
        <v>260</v>
      </c>
      <c r="F29" s="307">
        <f t="shared" si="2"/>
        <v>2600</v>
      </c>
      <c r="G29" s="307"/>
      <c r="H29" s="307">
        <f t="shared" si="3"/>
        <v>2600</v>
      </c>
      <c r="I29" s="313"/>
    </row>
    <row r="30" ht="20.1" customHeight="1" spans="1:9">
      <c r="A30" s="266">
        <v>24</v>
      </c>
      <c r="B30" s="339" t="s">
        <v>1573</v>
      </c>
      <c r="C30" s="31" t="s">
        <v>1507</v>
      </c>
      <c r="D30" s="31">
        <v>3</v>
      </c>
      <c r="E30" s="306">
        <v>30</v>
      </c>
      <c r="F30" s="307">
        <f t="shared" si="2"/>
        <v>90</v>
      </c>
      <c r="G30" s="307"/>
      <c r="H30" s="307">
        <f t="shared" si="3"/>
        <v>90</v>
      </c>
      <c r="I30" s="313"/>
    </row>
    <row r="31" ht="20.1" customHeight="1" spans="1:9">
      <c r="A31" s="266">
        <v>25</v>
      </c>
      <c r="B31" s="339" t="s">
        <v>1574</v>
      </c>
      <c r="C31" s="31" t="s">
        <v>1507</v>
      </c>
      <c r="D31" s="31">
        <v>1</v>
      </c>
      <c r="E31" s="306">
        <v>18</v>
      </c>
      <c r="F31" s="307">
        <f t="shared" si="2"/>
        <v>18</v>
      </c>
      <c r="G31" s="307"/>
      <c r="H31" s="307">
        <f t="shared" si="3"/>
        <v>18</v>
      </c>
      <c r="I31" s="313"/>
    </row>
    <row r="32" ht="20.1" customHeight="1" spans="1:9">
      <c r="A32" s="266">
        <v>26</v>
      </c>
      <c r="B32" s="339" t="s">
        <v>1575</v>
      </c>
      <c r="C32" s="31" t="s">
        <v>1507</v>
      </c>
      <c r="D32" s="31">
        <v>37</v>
      </c>
      <c r="E32" s="306">
        <v>70</v>
      </c>
      <c r="F32" s="307">
        <f t="shared" si="2"/>
        <v>2590</v>
      </c>
      <c r="G32" s="307"/>
      <c r="H32" s="307">
        <f t="shared" si="3"/>
        <v>2590</v>
      </c>
      <c r="I32" s="313"/>
    </row>
    <row r="33" ht="20.1" customHeight="1" spans="1:9">
      <c r="A33" s="266">
        <v>27</v>
      </c>
      <c r="B33" s="339" t="s">
        <v>1576</v>
      </c>
      <c r="C33" s="31" t="s">
        <v>1507</v>
      </c>
      <c r="D33" s="31">
        <v>600</v>
      </c>
      <c r="E33" s="306">
        <v>0.36</v>
      </c>
      <c r="F33" s="307">
        <f t="shared" si="2"/>
        <v>216</v>
      </c>
      <c r="G33" s="307"/>
      <c r="H33" s="307">
        <f t="shared" si="3"/>
        <v>216</v>
      </c>
      <c r="I33" s="313"/>
    </row>
    <row r="34" ht="20.1" customHeight="1" spans="1:9">
      <c r="A34" s="266">
        <v>28</v>
      </c>
      <c r="B34" s="339" t="s">
        <v>1577</v>
      </c>
      <c r="C34" s="31" t="s">
        <v>1507</v>
      </c>
      <c r="D34" s="31">
        <v>5</v>
      </c>
      <c r="E34" s="306">
        <v>10</v>
      </c>
      <c r="F34" s="307">
        <f t="shared" si="2"/>
        <v>50</v>
      </c>
      <c r="G34" s="307"/>
      <c r="H34" s="307">
        <f t="shared" si="3"/>
        <v>50</v>
      </c>
      <c r="I34" s="313"/>
    </row>
    <row r="35" ht="20.1" customHeight="1" spans="1:9">
      <c r="A35" s="266">
        <v>29</v>
      </c>
      <c r="B35" s="339" t="s">
        <v>1578</v>
      </c>
      <c r="C35" s="31" t="s">
        <v>1507</v>
      </c>
      <c r="D35" s="31">
        <v>600</v>
      </c>
      <c r="E35" s="306">
        <v>0.21</v>
      </c>
      <c r="F35" s="307">
        <f t="shared" si="2"/>
        <v>126</v>
      </c>
      <c r="G35" s="307"/>
      <c r="H35" s="307">
        <f t="shared" si="3"/>
        <v>126</v>
      </c>
      <c r="I35" s="313"/>
    </row>
    <row r="36" ht="20.1" customHeight="1" spans="1:9">
      <c r="A36" s="266">
        <v>30</v>
      </c>
      <c r="B36" s="339" t="s">
        <v>1579</v>
      </c>
      <c r="C36" s="31" t="s">
        <v>1507</v>
      </c>
      <c r="D36" s="31">
        <v>2600</v>
      </c>
      <c r="E36" s="306">
        <v>0.06</v>
      </c>
      <c r="F36" s="307">
        <f t="shared" si="2"/>
        <v>156</v>
      </c>
      <c r="G36" s="307"/>
      <c r="H36" s="307">
        <f t="shared" si="3"/>
        <v>156</v>
      </c>
      <c r="I36" s="313"/>
    </row>
    <row r="37" ht="20.1" customHeight="1" spans="1:9">
      <c r="A37" s="266">
        <v>31</v>
      </c>
      <c r="B37" s="339" t="s">
        <v>1580</v>
      </c>
      <c r="C37" s="31" t="s">
        <v>1507</v>
      </c>
      <c r="D37" s="31">
        <v>33</v>
      </c>
      <c r="E37" s="306">
        <v>2.7</v>
      </c>
      <c r="F37" s="307">
        <f t="shared" si="2"/>
        <v>89.1</v>
      </c>
      <c r="G37" s="307"/>
      <c r="H37" s="307">
        <f t="shared" si="3"/>
        <v>89.1</v>
      </c>
      <c r="I37" s="313"/>
    </row>
    <row r="38" ht="20.1" customHeight="1" spans="1:9">
      <c r="A38" s="266">
        <v>32</v>
      </c>
      <c r="B38" s="339" t="s">
        <v>709</v>
      </c>
      <c r="C38" s="31" t="s">
        <v>1507</v>
      </c>
      <c r="D38" s="31">
        <v>2</v>
      </c>
      <c r="E38" s="306">
        <v>3</v>
      </c>
      <c r="F38" s="307">
        <f t="shared" si="2"/>
        <v>6</v>
      </c>
      <c r="G38" s="307"/>
      <c r="H38" s="307">
        <f t="shared" si="3"/>
        <v>6</v>
      </c>
      <c r="I38" s="313"/>
    </row>
    <row r="39" ht="20.1" customHeight="1" spans="1:9">
      <c r="A39" s="266">
        <v>33</v>
      </c>
      <c r="B39" s="339" t="s">
        <v>1581</v>
      </c>
      <c r="C39" s="31" t="s">
        <v>1507</v>
      </c>
      <c r="D39" s="31">
        <v>100</v>
      </c>
      <c r="E39" s="306">
        <v>0.6</v>
      </c>
      <c r="F39" s="307">
        <f t="shared" si="2"/>
        <v>60</v>
      </c>
      <c r="G39" s="307"/>
      <c r="H39" s="307">
        <f t="shared" si="3"/>
        <v>60</v>
      </c>
      <c r="I39" s="313"/>
    </row>
    <row r="40" ht="20.1" customHeight="1" spans="1:9">
      <c r="A40" s="266">
        <v>34</v>
      </c>
      <c r="B40" s="339" t="s">
        <v>1582</v>
      </c>
      <c r="C40" s="31" t="s">
        <v>1507</v>
      </c>
      <c r="D40" s="31">
        <v>8</v>
      </c>
      <c r="E40" s="306">
        <v>20</v>
      </c>
      <c r="F40" s="307">
        <f t="shared" si="2"/>
        <v>160</v>
      </c>
      <c r="G40" s="307"/>
      <c r="H40" s="307">
        <f t="shared" si="3"/>
        <v>160</v>
      </c>
      <c r="I40" s="313"/>
    </row>
    <row r="41" ht="20.1" customHeight="1" spans="1:9">
      <c r="A41" s="266">
        <v>35</v>
      </c>
      <c r="B41" s="339" t="s">
        <v>1583</v>
      </c>
      <c r="C41" s="31" t="s">
        <v>1507</v>
      </c>
      <c r="D41" s="31">
        <v>100</v>
      </c>
      <c r="E41" s="306">
        <v>0.9</v>
      </c>
      <c r="F41" s="307">
        <f t="shared" ref="F41:F62" si="4">D41*E41</f>
        <v>90</v>
      </c>
      <c r="G41" s="307"/>
      <c r="H41" s="307">
        <f t="shared" ref="H41:H57" si="5">F41</f>
        <v>90</v>
      </c>
      <c r="I41" s="313"/>
    </row>
    <row r="42" ht="20.1" customHeight="1" spans="1:9">
      <c r="A42" s="266">
        <v>36</v>
      </c>
      <c r="B42" s="339" t="s">
        <v>1584</v>
      </c>
      <c r="C42" s="31" t="s">
        <v>1507</v>
      </c>
      <c r="D42" s="31">
        <v>23</v>
      </c>
      <c r="E42" s="306">
        <v>7</v>
      </c>
      <c r="F42" s="307">
        <f t="shared" si="4"/>
        <v>161</v>
      </c>
      <c r="G42" s="307"/>
      <c r="H42" s="307">
        <f t="shared" si="5"/>
        <v>161</v>
      </c>
      <c r="I42" s="313"/>
    </row>
    <row r="43" ht="20.1" customHeight="1" spans="1:9">
      <c r="A43" s="266">
        <v>37</v>
      </c>
      <c r="B43" s="339" t="s">
        <v>1585</v>
      </c>
      <c r="C43" s="31" t="s">
        <v>1507</v>
      </c>
      <c r="D43" s="31">
        <v>15</v>
      </c>
      <c r="E43" s="306">
        <v>33</v>
      </c>
      <c r="F43" s="307">
        <f t="shared" si="4"/>
        <v>495</v>
      </c>
      <c r="G43" s="307"/>
      <c r="H43" s="307">
        <f t="shared" si="5"/>
        <v>495</v>
      </c>
      <c r="I43" s="313"/>
    </row>
    <row r="44" ht="20.1" customHeight="1" spans="1:9">
      <c r="A44" s="266">
        <v>38</v>
      </c>
      <c r="B44" s="339" t="s">
        <v>1586</v>
      </c>
      <c r="C44" s="31" t="s">
        <v>1507</v>
      </c>
      <c r="D44" s="31">
        <v>45</v>
      </c>
      <c r="E44" s="306">
        <v>48</v>
      </c>
      <c r="F44" s="307">
        <f t="shared" si="4"/>
        <v>2160</v>
      </c>
      <c r="G44" s="307"/>
      <c r="H44" s="307">
        <f t="shared" si="5"/>
        <v>2160</v>
      </c>
      <c r="I44" s="313"/>
    </row>
    <row r="45" ht="20.1" customHeight="1" spans="1:9">
      <c r="A45" s="266">
        <v>39</v>
      </c>
      <c r="B45" s="339" t="s">
        <v>1587</v>
      </c>
      <c r="C45" s="31" t="s">
        <v>1507</v>
      </c>
      <c r="D45" s="31">
        <v>62</v>
      </c>
      <c r="E45" s="306">
        <v>25</v>
      </c>
      <c r="F45" s="307">
        <f t="shared" si="4"/>
        <v>1550</v>
      </c>
      <c r="G45" s="307"/>
      <c r="H45" s="307">
        <f t="shared" si="5"/>
        <v>1550</v>
      </c>
      <c r="I45" s="313"/>
    </row>
    <row r="46" ht="20.1" customHeight="1" spans="1:9">
      <c r="A46" s="266">
        <v>40</v>
      </c>
      <c r="B46" s="339" t="s">
        <v>1588</v>
      </c>
      <c r="C46" s="31" t="s">
        <v>1507</v>
      </c>
      <c r="D46" s="31">
        <v>1</v>
      </c>
      <c r="E46" s="306">
        <v>6.5</v>
      </c>
      <c r="F46" s="307">
        <f t="shared" si="4"/>
        <v>6.5</v>
      </c>
      <c r="G46" s="307"/>
      <c r="H46" s="307">
        <f t="shared" si="5"/>
        <v>6.5</v>
      </c>
      <c r="I46" s="313"/>
    </row>
    <row r="47" ht="20.1" customHeight="1" spans="1:9">
      <c r="A47" s="266">
        <v>41</v>
      </c>
      <c r="B47" s="339" t="s">
        <v>1589</v>
      </c>
      <c r="C47" s="31" t="s">
        <v>1507</v>
      </c>
      <c r="D47" s="31">
        <v>10</v>
      </c>
      <c r="E47" s="306">
        <v>31</v>
      </c>
      <c r="F47" s="307">
        <f t="shared" si="4"/>
        <v>310</v>
      </c>
      <c r="G47" s="307"/>
      <c r="H47" s="307">
        <f t="shared" si="5"/>
        <v>310</v>
      </c>
      <c r="I47" s="313"/>
    </row>
    <row r="48" ht="20.1" customHeight="1" spans="1:9">
      <c r="A48" s="266">
        <v>42</v>
      </c>
      <c r="B48" s="339" t="s">
        <v>1589</v>
      </c>
      <c r="C48" s="31" t="s">
        <v>1507</v>
      </c>
      <c r="D48" s="31">
        <v>49</v>
      </c>
      <c r="E48" s="306">
        <v>18</v>
      </c>
      <c r="F48" s="307">
        <f t="shared" si="4"/>
        <v>882</v>
      </c>
      <c r="G48" s="307"/>
      <c r="H48" s="307">
        <f t="shared" si="5"/>
        <v>882</v>
      </c>
      <c r="I48" s="313"/>
    </row>
    <row r="49" ht="20.1" customHeight="1" spans="1:9">
      <c r="A49" s="266">
        <v>43</v>
      </c>
      <c r="B49" s="339" t="s">
        <v>1590</v>
      </c>
      <c r="C49" s="31" t="s">
        <v>1507</v>
      </c>
      <c r="D49" s="31">
        <v>139</v>
      </c>
      <c r="E49" s="306">
        <v>26.5</v>
      </c>
      <c r="F49" s="307">
        <f t="shared" si="4"/>
        <v>3683.5</v>
      </c>
      <c r="G49" s="307"/>
      <c r="H49" s="307">
        <f t="shared" si="5"/>
        <v>3683.5</v>
      </c>
      <c r="I49" s="313"/>
    </row>
    <row r="50" ht="20.1" customHeight="1" spans="1:9">
      <c r="A50" s="266">
        <v>44</v>
      </c>
      <c r="B50" s="339" t="s">
        <v>1591</v>
      </c>
      <c r="C50" s="31" t="s">
        <v>1507</v>
      </c>
      <c r="D50" s="31">
        <v>4</v>
      </c>
      <c r="E50" s="306">
        <v>74</v>
      </c>
      <c r="F50" s="307">
        <f t="shared" si="4"/>
        <v>296</v>
      </c>
      <c r="G50" s="307"/>
      <c r="H50" s="307">
        <f t="shared" si="5"/>
        <v>296</v>
      </c>
      <c r="I50" s="313"/>
    </row>
    <row r="51" ht="20.1" customHeight="1" spans="1:9">
      <c r="A51" s="266">
        <v>45</v>
      </c>
      <c r="B51" s="339" t="s">
        <v>1592</v>
      </c>
      <c r="C51" s="31" t="s">
        <v>1507</v>
      </c>
      <c r="D51" s="31">
        <v>4</v>
      </c>
      <c r="E51" s="306">
        <v>77.5</v>
      </c>
      <c r="F51" s="307">
        <f t="shared" si="4"/>
        <v>310</v>
      </c>
      <c r="G51" s="307"/>
      <c r="H51" s="307">
        <f t="shared" si="5"/>
        <v>310</v>
      </c>
      <c r="I51" s="313"/>
    </row>
    <row r="52" ht="20.1" customHeight="1" spans="1:9">
      <c r="A52" s="266">
        <v>46</v>
      </c>
      <c r="B52" s="339" t="s">
        <v>1593</v>
      </c>
      <c r="C52" s="31" t="s">
        <v>1507</v>
      </c>
      <c r="D52" s="31">
        <v>2</v>
      </c>
      <c r="E52" s="306">
        <v>75</v>
      </c>
      <c r="F52" s="307">
        <f t="shared" si="4"/>
        <v>150</v>
      </c>
      <c r="G52" s="307"/>
      <c r="H52" s="307">
        <f t="shared" si="5"/>
        <v>150</v>
      </c>
      <c r="I52" s="313"/>
    </row>
    <row r="53" ht="20.1" customHeight="1" spans="1:9">
      <c r="A53" s="266">
        <v>47</v>
      </c>
      <c r="B53" s="339" t="s">
        <v>1594</v>
      </c>
      <c r="C53" s="31" t="s">
        <v>1507</v>
      </c>
      <c r="D53" s="31">
        <v>11</v>
      </c>
      <c r="E53" s="306">
        <v>3.2</v>
      </c>
      <c r="F53" s="307">
        <f t="shared" si="4"/>
        <v>35.2</v>
      </c>
      <c r="G53" s="307"/>
      <c r="H53" s="307">
        <f t="shared" si="5"/>
        <v>35.2</v>
      </c>
      <c r="I53" s="313"/>
    </row>
    <row r="54" ht="20.1" customHeight="1" spans="1:9">
      <c r="A54" s="266">
        <v>48</v>
      </c>
      <c r="B54" s="339" t="s">
        <v>1595</v>
      </c>
      <c r="C54" s="31" t="s">
        <v>1507</v>
      </c>
      <c r="D54" s="31">
        <v>33</v>
      </c>
      <c r="E54" s="306">
        <v>4</v>
      </c>
      <c r="F54" s="307">
        <f t="shared" si="4"/>
        <v>132</v>
      </c>
      <c r="G54" s="307"/>
      <c r="H54" s="307">
        <f t="shared" si="5"/>
        <v>132</v>
      </c>
      <c r="I54" s="313"/>
    </row>
    <row r="55" ht="20.1" customHeight="1" spans="1:9">
      <c r="A55" s="266">
        <v>49</v>
      </c>
      <c r="B55" s="339" t="s">
        <v>1596</v>
      </c>
      <c r="C55" s="31" t="s">
        <v>1507</v>
      </c>
      <c r="D55" s="31">
        <v>29</v>
      </c>
      <c r="E55" s="306">
        <v>1.85</v>
      </c>
      <c r="F55" s="307">
        <f t="shared" si="4"/>
        <v>53.65</v>
      </c>
      <c r="G55" s="307"/>
      <c r="H55" s="307">
        <f t="shared" si="5"/>
        <v>53.65</v>
      </c>
      <c r="I55" s="313"/>
    </row>
    <row r="56" ht="20.1" customHeight="1" spans="1:9">
      <c r="A56" s="266">
        <v>50</v>
      </c>
      <c r="B56" s="339" t="s">
        <v>1588</v>
      </c>
      <c r="C56" s="31" t="s">
        <v>1507</v>
      </c>
      <c r="D56" s="31">
        <v>30</v>
      </c>
      <c r="E56" s="306">
        <v>14</v>
      </c>
      <c r="F56" s="307">
        <f t="shared" si="4"/>
        <v>420</v>
      </c>
      <c r="G56" s="307"/>
      <c r="H56" s="307">
        <f t="shared" si="5"/>
        <v>420</v>
      </c>
      <c r="I56" s="313"/>
    </row>
    <row r="57" ht="20.1" customHeight="1" spans="1:9">
      <c r="A57" s="266">
        <v>51</v>
      </c>
      <c r="B57" s="339" t="s">
        <v>1597</v>
      </c>
      <c r="C57" s="31" t="s">
        <v>1507</v>
      </c>
      <c r="D57" s="31">
        <v>28</v>
      </c>
      <c r="E57" s="306">
        <v>5</v>
      </c>
      <c r="F57" s="307">
        <f t="shared" si="4"/>
        <v>140</v>
      </c>
      <c r="G57" s="307"/>
      <c r="H57" s="307">
        <f t="shared" si="5"/>
        <v>140</v>
      </c>
      <c r="I57" s="313"/>
    </row>
    <row r="58" ht="20.1" customHeight="1" spans="1:9">
      <c r="A58" s="266">
        <v>52</v>
      </c>
      <c r="B58" s="339" t="s">
        <v>1598</v>
      </c>
      <c r="C58" s="31" t="s">
        <v>1507</v>
      </c>
      <c r="D58" s="31">
        <v>6</v>
      </c>
      <c r="E58" s="306">
        <v>2</v>
      </c>
      <c r="F58" s="307">
        <f t="shared" si="4"/>
        <v>12</v>
      </c>
      <c r="G58" s="307"/>
      <c r="H58" s="307">
        <f t="shared" ref="H58:H80" si="6">F58</f>
        <v>12</v>
      </c>
      <c r="I58" s="313"/>
    </row>
    <row r="59" ht="20.1" customHeight="1" spans="1:9">
      <c r="A59" s="266">
        <v>53</v>
      </c>
      <c r="B59" s="339" t="s">
        <v>1599</v>
      </c>
      <c r="C59" s="31" t="s">
        <v>1507</v>
      </c>
      <c r="D59" s="31">
        <v>45</v>
      </c>
      <c r="E59" s="306">
        <v>7.8</v>
      </c>
      <c r="F59" s="307">
        <f t="shared" si="4"/>
        <v>351</v>
      </c>
      <c r="G59" s="307"/>
      <c r="H59" s="307">
        <f t="shared" si="6"/>
        <v>351</v>
      </c>
      <c r="I59" s="313"/>
    </row>
    <row r="60" ht="20.1" customHeight="1" spans="1:9">
      <c r="A60" s="266">
        <v>54</v>
      </c>
      <c r="B60" s="339" t="s">
        <v>1600</v>
      </c>
      <c r="C60" s="31" t="s">
        <v>1507</v>
      </c>
      <c r="D60" s="31">
        <v>12</v>
      </c>
      <c r="E60" s="306">
        <v>60</v>
      </c>
      <c r="F60" s="307">
        <f t="shared" si="4"/>
        <v>720</v>
      </c>
      <c r="G60" s="307"/>
      <c r="H60" s="307">
        <f t="shared" si="6"/>
        <v>720</v>
      </c>
      <c r="I60" s="313"/>
    </row>
    <row r="61" ht="20.1" customHeight="1" spans="1:9">
      <c r="A61" s="266">
        <v>55</v>
      </c>
      <c r="B61" s="339" t="s">
        <v>605</v>
      </c>
      <c r="C61" s="31" t="s">
        <v>1507</v>
      </c>
      <c r="D61" s="31">
        <v>2</v>
      </c>
      <c r="E61" s="306">
        <v>48</v>
      </c>
      <c r="F61" s="307">
        <f t="shared" si="4"/>
        <v>96</v>
      </c>
      <c r="G61" s="307"/>
      <c r="H61" s="307">
        <f t="shared" si="6"/>
        <v>96</v>
      </c>
      <c r="I61" s="313"/>
    </row>
    <row r="62" ht="20.1" customHeight="1" spans="1:9">
      <c r="A62" s="266">
        <v>56</v>
      </c>
      <c r="B62" s="339" t="s">
        <v>1601</v>
      </c>
      <c r="C62" s="31" t="s">
        <v>1507</v>
      </c>
      <c r="D62" s="31">
        <v>1</v>
      </c>
      <c r="E62" s="306">
        <v>5</v>
      </c>
      <c r="F62" s="307">
        <f t="shared" si="4"/>
        <v>5</v>
      </c>
      <c r="G62" s="307"/>
      <c r="H62" s="307">
        <f t="shared" si="6"/>
        <v>5</v>
      </c>
      <c r="I62" s="313"/>
    </row>
    <row r="63" ht="20.1" customHeight="1" spans="1:9">
      <c r="A63" s="266">
        <v>57</v>
      </c>
      <c r="B63" s="339" t="s">
        <v>1602</v>
      </c>
      <c r="C63" s="31" t="s">
        <v>1507</v>
      </c>
      <c r="D63" s="31">
        <v>2</v>
      </c>
      <c r="E63" s="306">
        <v>600</v>
      </c>
      <c r="F63" s="307">
        <f t="shared" ref="F63:F80" si="7">D63*E63</f>
        <v>1200</v>
      </c>
      <c r="G63" s="307"/>
      <c r="H63" s="307">
        <f t="shared" si="6"/>
        <v>1200</v>
      </c>
      <c r="I63" s="313"/>
    </row>
    <row r="64" ht="20.1" customHeight="1" spans="1:9">
      <c r="A64" s="266">
        <v>58</v>
      </c>
      <c r="B64" s="339" t="s">
        <v>1603</v>
      </c>
      <c r="C64" s="31" t="s">
        <v>1507</v>
      </c>
      <c r="D64" s="31">
        <v>1</v>
      </c>
      <c r="E64" s="306">
        <v>290</v>
      </c>
      <c r="F64" s="307">
        <f t="shared" si="7"/>
        <v>290</v>
      </c>
      <c r="G64" s="307"/>
      <c r="H64" s="307">
        <f t="shared" si="6"/>
        <v>290</v>
      </c>
      <c r="I64" s="313"/>
    </row>
    <row r="65" ht="20.1" customHeight="1" spans="1:9">
      <c r="A65" s="266">
        <v>59</v>
      </c>
      <c r="B65" s="339" t="s">
        <v>1604</v>
      </c>
      <c r="C65" s="31" t="s">
        <v>1507</v>
      </c>
      <c r="D65" s="31">
        <v>15</v>
      </c>
      <c r="E65" s="306">
        <v>160</v>
      </c>
      <c r="F65" s="307">
        <f t="shared" si="7"/>
        <v>2400</v>
      </c>
      <c r="G65" s="307"/>
      <c r="H65" s="307">
        <f t="shared" si="6"/>
        <v>2400</v>
      </c>
      <c r="I65" s="313"/>
    </row>
    <row r="66" ht="20.1" customHeight="1" spans="1:9">
      <c r="A66" s="266">
        <v>60</v>
      </c>
      <c r="B66" s="339" t="s">
        <v>1605</v>
      </c>
      <c r="C66" s="31" t="s">
        <v>1507</v>
      </c>
      <c r="D66" s="31">
        <v>13</v>
      </c>
      <c r="E66" s="306">
        <v>5.5</v>
      </c>
      <c r="F66" s="307">
        <f t="shared" si="7"/>
        <v>71.5</v>
      </c>
      <c r="G66" s="307"/>
      <c r="H66" s="307">
        <f t="shared" si="6"/>
        <v>71.5</v>
      </c>
      <c r="I66" s="313"/>
    </row>
    <row r="67" ht="20.1" customHeight="1" spans="1:9">
      <c r="A67" s="266">
        <v>61</v>
      </c>
      <c r="B67" s="339" t="s">
        <v>1606</v>
      </c>
      <c r="C67" s="31" t="s">
        <v>1507</v>
      </c>
      <c r="D67" s="31">
        <v>2</v>
      </c>
      <c r="E67" s="306">
        <v>85</v>
      </c>
      <c r="F67" s="307">
        <f t="shared" si="7"/>
        <v>170</v>
      </c>
      <c r="G67" s="307"/>
      <c r="H67" s="307">
        <f t="shared" si="6"/>
        <v>170</v>
      </c>
      <c r="I67" s="313"/>
    </row>
    <row r="68" ht="20.1" customHeight="1" spans="1:9">
      <c r="A68" s="266">
        <v>62</v>
      </c>
      <c r="B68" s="339" t="s">
        <v>1607</v>
      </c>
      <c r="C68" s="31" t="s">
        <v>1507</v>
      </c>
      <c r="D68" s="31">
        <v>10</v>
      </c>
      <c r="E68" s="306">
        <v>19</v>
      </c>
      <c r="F68" s="307">
        <f t="shared" si="7"/>
        <v>190</v>
      </c>
      <c r="G68" s="307"/>
      <c r="H68" s="307">
        <f t="shared" si="6"/>
        <v>190</v>
      </c>
      <c r="I68" s="313"/>
    </row>
    <row r="69" ht="20.1" customHeight="1" spans="1:9">
      <c r="A69" s="266">
        <v>63</v>
      </c>
      <c r="B69" s="339" t="s">
        <v>1608</v>
      </c>
      <c r="C69" s="31" t="s">
        <v>1507</v>
      </c>
      <c r="D69" s="31">
        <v>22</v>
      </c>
      <c r="E69" s="306">
        <v>18.5</v>
      </c>
      <c r="F69" s="307">
        <f t="shared" si="7"/>
        <v>407</v>
      </c>
      <c r="G69" s="307"/>
      <c r="H69" s="307">
        <f t="shared" si="6"/>
        <v>407</v>
      </c>
      <c r="I69" s="313"/>
    </row>
    <row r="70" ht="20.1" customHeight="1" spans="1:9">
      <c r="A70" s="266">
        <v>64</v>
      </c>
      <c r="B70" s="339" t="s">
        <v>1609</v>
      </c>
      <c r="C70" s="31" t="s">
        <v>1507</v>
      </c>
      <c r="D70" s="31">
        <v>125</v>
      </c>
      <c r="E70" s="306">
        <v>22</v>
      </c>
      <c r="F70" s="307">
        <f t="shared" si="7"/>
        <v>2750</v>
      </c>
      <c r="G70" s="307"/>
      <c r="H70" s="307">
        <f t="shared" si="6"/>
        <v>2750</v>
      </c>
      <c r="I70" s="313"/>
    </row>
    <row r="71" ht="20.1" customHeight="1" spans="1:9">
      <c r="A71" s="266">
        <v>65</v>
      </c>
      <c r="B71" s="339" t="s">
        <v>1610</v>
      </c>
      <c r="C71" s="31" t="s">
        <v>1507</v>
      </c>
      <c r="D71" s="31">
        <v>21</v>
      </c>
      <c r="E71" s="306">
        <v>12</v>
      </c>
      <c r="F71" s="307">
        <f t="shared" si="7"/>
        <v>252</v>
      </c>
      <c r="G71" s="307"/>
      <c r="H71" s="307">
        <f t="shared" si="6"/>
        <v>252</v>
      </c>
      <c r="I71" s="313"/>
    </row>
    <row r="72" ht="20.1" customHeight="1" spans="1:9">
      <c r="A72" s="266">
        <v>66</v>
      </c>
      <c r="B72" s="339" t="s">
        <v>1611</v>
      </c>
      <c r="C72" s="31" t="s">
        <v>1507</v>
      </c>
      <c r="D72" s="31">
        <v>13</v>
      </c>
      <c r="E72" s="306">
        <v>4</v>
      </c>
      <c r="F72" s="307">
        <f t="shared" si="7"/>
        <v>52</v>
      </c>
      <c r="G72" s="307"/>
      <c r="H72" s="307">
        <f t="shared" si="6"/>
        <v>52</v>
      </c>
      <c r="I72" s="313"/>
    </row>
    <row r="73" ht="18" customHeight="1" spans="1:9">
      <c r="A73" s="266">
        <v>67</v>
      </c>
      <c r="B73" s="339" t="s">
        <v>1612</v>
      </c>
      <c r="C73" s="31" t="s">
        <v>1507</v>
      </c>
      <c r="D73" s="31">
        <v>10</v>
      </c>
      <c r="E73" s="306">
        <v>10</v>
      </c>
      <c r="F73" s="307">
        <f t="shared" si="7"/>
        <v>100</v>
      </c>
      <c r="G73" s="307"/>
      <c r="H73" s="307">
        <f t="shared" si="6"/>
        <v>100</v>
      </c>
      <c r="I73" s="313"/>
    </row>
    <row r="74" ht="18" customHeight="1" spans="1:9">
      <c r="A74" s="266">
        <v>68</v>
      </c>
      <c r="B74" s="339" t="s">
        <v>1613</v>
      </c>
      <c r="C74" s="31" t="s">
        <v>1507</v>
      </c>
      <c r="D74" s="31">
        <v>4</v>
      </c>
      <c r="E74" s="306">
        <v>40</v>
      </c>
      <c r="F74" s="307">
        <f t="shared" si="7"/>
        <v>160</v>
      </c>
      <c r="G74" s="307"/>
      <c r="H74" s="307">
        <f t="shared" si="6"/>
        <v>160</v>
      </c>
      <c r="I74" s="313"/>
    </row>
    <row r="75" ht="18" customHeight="1" spans="1:9">
      <c r="A75" s="266">
        <v>69</v>
      </c>
      <c r="B75" s="339" t="s">
        <v>1614</v>
      </c>
      <c r="C75" s="31" t="s">
        <v>1507</v>
      </c>
      <c r="D75" s="31">
        <v>1</v>
      </c>
      <c r="E75" s="306">
        <v>27.75</v>
      </c>
      <c r="F75" s="307">
        <f t="shared" si="7"/>
        <v>27.75</v>
      </c>
      <c r="G75" s="307"/>
      <c r="H75" s="307">
        <f t="shared" si="6"/>
        <v>27.75</v>
      </c>
      <c r="I75" s="313"/>
    </row>
    <row r="76" ht="18" customHeight="1" spans="1:9">
      <c r="A76" s="266">
        <v>70</v>
      </c>
      <c r="B76" s="339" t="s">
        <v>1615</v>
      </c>
      <c r="C76" s="31" t="s">
        <v>1507</v>
      </c>
      <c r="D76" s="31">
        <v>1</v>
      </c>
      <c r="E76" s="306">
        <v>38</v>
      </c>
      <c r="F76" s="307">
        <f t="shared" si="7"/>
        <v>38</v>
      </c>
      <c r="G76" s="307"/>
      <c r="H76" s="307">
        <f t="shared" si="6"/>
        <v>38</v>
      </c>
      <c r="I76" s="313"/>
    </row>
    <row r="77" ht="18" customHeight="1" spans="1:9">
      <c r="A77" s="266">
        <v>71</v>
      </c>
      <c r="B77" s="339" t="s">
        <v>1616</v>
      </c>
      <c r="C77" s="31" t="s">
        <v>1507</v>
      </c>
      <c r="D77" s="31">
        <v>5</v>
      </c>
      <c r="E77" s="306">
        <v>7.8</v>
      </c>
      <c r="F77" s="307">
        <f t="shared" si="7"/>
        <v>39</v>
      </c>
      <c r="G77" s="307"/>
      <c r="H77" s="307">
        <f t="shared" si="6"/>
        <v>39</v>
      </c>
      <c r="I77" s="313"/>
    </row>
    <row r="78" ht="18" customHeight="1" spans="1:9">
      <c r="A78" s="266">
        <v>72</v>
      </c>
      <c r="B78" s="339" t="s">
        <v>1617</v>
      </c>
      <c r="C78" s="31" t="s">
        <v>1507</v>
      </c>
      <c r="D78" s="31">
        <v>1</v>
      </c>
      <c r="E78" s="306">
        <v>14</v>
      </c>
      <c r="F78" s="307">
        <f t="shared" si="7"/>
        <v>14</v>
      </c>
      <c r="G78" s="307"/>
      <c r="H78" s="307">
        <f t="shared" si="6"/>
        <v>14</v>
      </c>
      <c r="I78" s="313"/>
    </row>
    <row r="79" ht="18" customHeight="1" spans="1:9">
      <c r="A79" s="266">
        <v>73</v>
      </c>
      <c r="B79" s="339" t="s">
        <v>1618</v>
      </c>
      <c r="C79" s="31" t="s">
        <v>1507</v>
      </c>
      <c r="D79" s="31">
        <v>1</v>
      </c>
      <c r="E79" s="306">
        <v>74</v>
      </c>
      <c r="F79" s="307">
        <f t="shared" si="7"/>
        <v>74</v>
      </c>
      <c r="G79" s="307"/>
      <c r="H79" s="307">
        <f t="shared" si="6"/>
        <v>74</v>
      </c>
      <c r="I79" s="313"/>
    </row>
    <row r="80" ht="18" customHeight="1" spans="1:9">
      <c r="A80" s="266">
        <v>74</v>
      </c>
      <c r="B80" s="339" t="s">
        <v>1619</v>
      </c>
      <c r="C80" s="31" t="s">
        <v>1507</v>
      </c>
      <c r="D80" s="31">
        <v>6</v>
      </c>
      <c r="E80" s="306">
        <v>5</v>
      </c>
      <c r="F80" s="307">
        <f t="shared" si="7"/>
        <v>30</v>
      </c>
      <c r="G80" s="307"/>
      <c r="H80" s="307">
        <f t="shared" si="6"/>
        <v>30</v>
      </c>
      <c r="I80" s="313"/>
    </row>
    <row r="81" ht="18" customHeight="1" spans="1:9">
      <c r="A81" s="31"/>
      <c r="B81" s="339"/>
      <c r="C81" s="179"/>
      <c r="D81" s="314"/>
      <c r="E81" s="315"/>
      <c r="F81" s="340"/>
      <c r="G81" s="307"/>
      <c r="H81" s="307"/>
      <c r="I81" s="313"/>
    </row>
    <row r="82" ht="18" customHeight="1" spans="1:9">
      <c r="A82" s="31"/>
      <c r="B82" s="339"/>
      <c r="C82" s="179"/>
      <c r="D82" s="314"/>
      <c r="E82" s="315"/>
      <c r="F82" s="340"/>
      <c r="G82" s="307"/>
      <c r="H82" s="307"/>
      <c r="I82" s="313"/>
    </row>
    <row r="83" ht="18" customHeight="1" spans="1:9">
      <c r="A83" s="31"/>
      <c r="B83" s="339"/>
      <c r="C83" s="179"/>
      <c r="D83" s="314"/>
      <c r="E83" s="315"/>
      <c r="F83" s="340"/>
      <c r="G83" s="307"/>
      <c r="H83" s="307"/>
      <c r="I83" s="313"/>
    </row>
    <row r="84" ht="18" customHeight="1" spans="1:9">
      <c r="A84" s="31"/>
      <c r="B84" s="339"/>
      <c r="C84" s="179"/>
      <c r="D84" s="314"/>
      <c r="E84" s="315"/>
      <c r="F84" s="340"/>
      <c r="G84" s="307"/>
      <c r="H84" s="307"/>
      <c r="I84" s="313"/>
    </row>
    <row r="85" ht="18" customHeight="1" spans="1:9">
      <c r="A85" s="117" t="s">
        <v>474</v>
      </c>
      <c r="B85" s="90"/>
      <c r="C85" s="179"/>
      <c r="D85" s="314"/>
      <c r="E85" s="315"/>
      <c r="F85" s="307">
        <f>SUM(F7:F84)</f>
        <v>49505.6</v>
      </c>
      <c r="G85" s="307">
        <f>SUM(G7:G84)</f>
        <v>0</v>
      </c>
      <c r="H85" s="307">
        <f>SUM(H7:H84)</f>
        <v>49505.6</v>
      </c>
      <c r="I85" s="313"/>
    </row>
    <row r="86" ht="18" customHeight="1" spans="1:9">
      <c r="A86" s="117" t="s">
        <v>475</v>
      </c>
      <c r="B86" s="90"/>
      <c r="C86" s="31" t="s">
        <v>508</v>
      </c>
      <c r="D86" s="314"/>
      <c r="E86" s="177" t="s">
        <v>508</v>
      </c>
      <c r="F86" s="307">
        <f>F85</f>
        <v>49505.6</v>
      </c>
      <c r="G86" s="307">
        <f>G85</f>
        <v>0</v>
      </c>
      <c r="H86" s="307">
        <f>H85</f>
        <v>49505.6</v>
      </c>
      <c r="I86" s="313"/>
    </row>
    <row r="87" ht="16.5" customHeight="1" spans="2:8">
      <c r="B87" s="290"/>
      <c r="C87" s="13"/>
      <c r="D87" s="183"/>
      <c r="E87" s="183"/>
      <c r="H87" s="317"/>
    </row>
    <row r="88" ht="15.95" customHeight="1" spans="2:9">
      <c r="B88" s="318"/>
      <c r="C88" s="13"/>
      <c r="D88" s="183"/>
      <c r="E88" s="183"/>
      <c r="H88" s="317"/>
      <c r="I88" s="13"/>
    </row>
    <row r="89" ht="15.95" customHeight="1" spans="2:8">
      <c r="B89" s="318"/>
      <c r="C89" s="13"/>
      <c r="D89" s="183"/>
      <c r="E89" s="183"/>
      <c r="H89" s="317"/>
    </row>
    <row r="90" ht="21" customHeight="1" spans="2:8">
      <c r="B90" s="290"/>
      <c r="C90" s="13"/>
      <c r="D90" s="183"/>
      <c r="E90" s="183"/>
      <c r="H90" s="317"/>
    </row>
    <row r="91" ht="21" customHeight="1" spans="2:8">
      <c r="B91" s="290"/>
      <c r="C91" s="13"/>
      <c r="D91" s="183"/>
      <c r="E91" s="183"/>
      <c r="H91" s="317"/>
    </row>
    <row r="92" ht="21" customHeight="1" spans="2:8">
      <c r="B92" s="290"/>
      <c r="C92" s="13"/>
      <c r="D92" s="183"/>
      <c r="E92" s="183"/>
      <c r="H92" s="317"/>
    </row>
    <row r="93" ht="21" customHeight="1" spans="2:8">
      <c r="B93" s="290"/>
      <c r="C93" s="13"/>
      <c r="D93" s="183"/>
      <c r="E93" s="183"/>
      <c r="H93" s="317"/>
    </row>
    <row r="94" ht="21" customHeight="1" spans="2:8">
      <c r="B94" s="290"/>
      <c r="C94" s="13"/>
      <c r="D94" s="183"/>
      <c r="E94" s="183"/>
      <c r="H94" s="317"/>
    </row>
    <row r="95" ht="21" customHeight="1" spans="2:8">
      <c r="B95" s="290"/>
      <c r="C95" s="13"/>
      <c r="D95" s="183"/>
      <c r="E95" s="183"/>
      <c r="H95" s="317"/>
    </row>
    <row r="96" ht="21" customHeight="1" spans="2:8">
      <c r="B96" s="290"/>
      <c r="C96" s="13"/>
      <c r="D96" s="183"/>
      <c r="E96" s="183"/>
      <c r="H96" s="317"/>
    </row>
    <row r="97" ht="21" customHeight="1" spans="2:8">
      <c r="B97" s="290"/>
      <c r="C97" s="13"/>
      <c r="D97" s="183"/>
      <c r="E97" s="183"/>
      <c r="H97" s="317"/>
    </row>
    <row r="98" ht="21" customHeight="1" spans="2:8">
      <c r="B98" s="290"/>
      <c r="C98" s="13"/>
      <c r="D98" s="183"/>
      <c r="E98" s="183"/>
      <c r="H98" s="317"/>
    </row>
    <row r="99" ht="21" customHeight="1" spans="2:8">
      <c r="B99" s="290"/>
      <c r="C99" s="13"/>
      <c r="D99" s="183"/>
      <c r="E99" s="183"/>
      <c r="H99" s="317"/>
    </row>
    <row r="100" ht="21" customHeight="1" spans="2:8">
      <c r="B100" s="290"/>
      <c r="C100" s="13"/>
      <c r="D100" s="183"/>
      <c r="E100" s="183"/>
      <c r="H100" s="317"/>
    </row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</sheetData>
  <mergeCells count="12">
    <mergeCell ref="B1:I1"/>
    <mergeCell ref="A3:I3"/>
    <mergeCell ref="A4:H4"/>
    <mergeCell ref="D5:F5"/>
    <mergeCell ref="A85:B85"/>
    <mergeCell ref="A86:B86"/>
    <mergeCell ref="A5:A6"/>
    <mergeCell ref="B5:B6"/>
    <mergeCell ref="C5:C6"/>
    <mergeCell ref="G5:G6"/>
    <mergeCell ref="H5:H6"/>
    <mergeCell ref="I5:I6"/>
  </mergeCells>
  <printOptions horizontalCentered="1"/>
  <pageMargins left="0.313888888888889" right="0.313888888888889" top="0.510416666666667" bottom="0" header="0.510416666666667" footer="0.479166666666667"/>
  <pageSetup paperSize="9" orientation="landscape"/>
  <headerFooter alignWithMargins="0">
    <oddHeader>&amp;R
&amp;"仿宋_GB2312,常规"&amp;10表3-11-4</oddHeader>
    <oddFooter>&amp;C&amp;"仿宋_GB2312,常规"&amp;10
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65"/>
  <sheetViews>
    <sheetView topLeftCell="A14" workbookViewId="0">
      <selection activeCell="B7" sqref="B7:E26"/>
    </sheetView>
  </sheetViews>
  <sheetFormatPr defaultColWidth="9" defaultRowHeight="12.75"/>
  <cols>
    <col min="1" max="1" width="5.625" style="183" customWidth="1"/>
    <col min="2" max="2" width="18.625" style="183" customWidth="1"/>
    <col min="3" max="3" width="4.75" style="183" customWidth="1"/>
    <col min="4" max="4" width="7.625" style="290" customWidth="1"/>
    <col min="5" max="5" width="11.375" style="13" customWidth="1"/>
    <col min="6" max="6" width="16.125" style="13" customWidth="1"/>
    <col min="7" max="7" width="9.625" style="13" customWidth="1"/>
    <col min="8" max="8" width="18.125" style="13" customWidth="1"/>
    <col min="9" max="9" width="15.625" style="183" customWidth="1"/>
    <col min="10" max="10" width="10.25" style="10" customWidth="1"/>
    <col min="11" max="16384" width="9" style="10"/>
  </cols>
  <sheetData>
    <row r="1" ht="27" customHeight="1" spans="2:10">
      <c r="B1" s="293" t="s">
        <v>533</v>
      </c>
      <c r="C1" s="293"/>
      <c r="D1" s="293"/>
      <c r="E1" s="293"/>
      <c r="F1" s="293"/>
      <c r="G1" s="293"/>
      <c r="H1" s="293"/>
      <c r="I1" s="293"/>
      <c r="J1" s="310"/>
    </row>
    <row r="2" ht="18.75" customHeight="1" spans="2:10">
      <c r="B2" s="317"/>
      <c r="C2" s="317"/>
      <c r="D2" s="317"/>
      <c r="E2" s="317"/>
      <c r="F2" s="317"/>
      <c r="G2" s="317"/>
      <c r="H2" s="317"/>
      <c r="I2" s="317"/>
      <c r="J2" s="310"/>
    </row>
    <row r="3" ht="21" customHeight="1" spans="1:9">
      <c r="A3" s="13" t="str">
        <f>存货清查汇总表!A3</f>
        <v>清查基准日：2018年12月31日</v>
      </c>
      <c r="B3" s="13"/>
      <c r="C3" s="13"/>
      <c r="D3" s="13"/>
      <c r="I3" s="13"/>
    </row>
    <row r="4" ht="20.25" customHeight="1" spans="1:10">
      <c r="A4" s="173" t="str">
        <f>存货—开发产品明细表!A4</f>
        <v>资产占有单位名称：杭州中惠医疗器械有限公司</v>
      </c>
      <c r="B4" s="173"/>
      <c r="C4" s="173"/>
      <c r="D4" s="173"/>
      <c r="E4" s="173"/>
      <c r="F4" s="299"/>
      <c r="G4" s="299"/>
      <c r="H4" s="299"/>
      <c r="I4" s="311" t="s">
        <v>534</v>
      </c>
      <c r="J4" s="312"/>
    </row>
    <row r="5" ht="15" customHeight="1" spans="1:9">
      <c r="A5" s="168" t="s">
        <v>535</v>
      </c>
      <c r="B5" s="31" t="s">
        <v>536</v>
      </c>
      <c r="C5" s="266" t="s">
        <v>537</v>
      </c>
      <c r="D5" s="31" t="s">
        <v>538</v>
      </c>
      <c r="E5" s="31"/>
      <c r="F5" s="31"/>
      <c r="G5" s="31" t="s">
        <v>1895</v>
      </c>
      <c r="H5" s="302" t="s">
        <v>539</v>
      </c>
      <c r="I5" s="31" t="s">
        <v>540</v>
      </c>
    </row>
    <row r="6" s="35" customFormat="1" ht="15" customHeight="1" spans="1:9">
      <c r="A6" s="168"/>
      <c r="B6" s="31"/>
      <c r="C6" s="304"/>
      <c r="D6" s="302" t="s">
        <v>541</v>
      </c>
      <c r="E6" s="31" t="s">
        <v>542</v>
      </c>
      <c r="F6" s="31" t="s">
        <v>543</v>
      </c>
      <c r="G6" s="31"/>
      <c r="H6" s="302"/>
      <c r="I6" s="31"/>
    </row>
    <row r="7" ht="18" customHeight="1" spans="1:9">
      <c r="A7" s="589" t="s">
        <v>13</v>
      </c>
      <c r="B7" s="116" t="s">
        <v>1620</v>
      </c>
      <c r="C7" s="31" t="s">
        <v>1507</v>
      </c>
      <c r="D7" s="31">
        <v>35</v>
      </c>
      <c r="E7" s="306">
        <v>103</v>
      </c>
      <c r="F7" s="307">
        <f t="shared" ref="F7:F26" si="0">D7*E7</f>
        <v>3605</v>
      </c>
      <c r="G7" s="307"/>
      <c r="H7" s="307">
        <f t="shared" ref="H7:H26" si="1">F7</f>
        <v>3605</v>
      </c>
      <c r="I7" s="313"/>
    </row>
    <row r="8" ht="18" customHeight="1" spans="1:9">
      <c r="A8" s="589" t="s">
        <v>14</v>
      </c>
      <c r="B8" s="339" t="s">
        <v>1621</v>
      </c>
      <c r="C8" s="31" t="s">
        <v>1507</v>
      </c>
      <c r="D8" s="31">
        <v>35</v>
      </c>
      <c r="E8" s="306">
        <v>150</v>
      </c>
      <c r="F8" s="307">
        <f t="shared" si="0"/>
        <v>5250</v>
      </c>
      <c r="G8" s="307"/>
      <c r="H8" s="307">
        <f t="shared" si="1"/>
        <v>5250</v>
      </c>
      <c r="I8" s="313"/>
    </row>
    <row r="9" ht="18" customHeight="1" spans="1:9">
      <c r="A9" s="589" t="s">
        <v>15</v>
      </c>
      <c r="B9" s="339" t="s">
        <v>1622</v>
      </c>
      <c r="C9" s="31" t="s">
        <v>1507</v>
      </c>
      <c r="D9" s="31">
        <v>18</v>
      </c>
      <c r="E9" s="306">
        <v>110</v>
      </c>
      <c r="F9" s="307">
        <f t="shared" si="0"/>
        <v>1980</v>
      </c>
      <c r="G9" s="307"/>
      <c r="H9" s="307">
        <f t="shared" si="1"/>
        <v>1980</v>
      </c>
      <c r="I9" s="313"/>
    </row>
    <row r="10" ht="18" customHeight="1" spans="1:9">
      <c r="A10" s="589" t="s">
        <v>37</v>
      </c>
      <c r="B10" s="339" t="s">
        <v>1623</v>
      </c>
      <c r="C10" s="31" t="s">
        <v>1507</v>
      </c>
      <c r="D10" s="31">
        <v>24</v>
      </c>
      <c r="E10" s="306">
        <v>17</v>
      </c>
      <c r="F10" s="307">
        <f t="shared" si="0"/>
        <v>408</v>
      </c>
      <c r="G10" s="307"/>
      <c r="H10" s="307">
        <f t="shared" si="1"/>
        <v>408</v>
      </c>
      <c r="I10" s="313"/>
    </row>
    <row r="11" ht="18" customHeight="1" spans="1:9">
      <c r="A11" s="589" t="s">
        <v>17</v>
      </c>
      <c r="B11" s="339" t="s">
        <v>1624</v>
      </c>
      <c r="C11" s="31" t="s">
        <v>1507</v>
      </c>
      <c r="D11" s="31">
        <v>83</v>
      </c>
      <c r="E11" s="306">
        <v>80</v>
      </c>
      <c r="F11" s="307">
        <f t="shared" si="0"/>
        <v>6640</v>
      </c>
      <c r="G11" s="307"/>
      <c r="H11" s="307">
        <f t="shared" si="1"/>
        <v>6640</v>
      </c>
      <c r="I11" s="313"/>
    </row>
    <row r="12" ht="18" customHeight="1" spans="1:9">
      <c r="A12" s="589" t="s">
        <v>18</v>
      </c>
      <c r="B12" s="339" t="s">
        <v>1625</v>
      </c>
      <c r="C12" s="31" t="s">
        <v>1507</v>
      </c>
      <c r="D12" s="31">
        <v>36</v>
      </c>
      <c r="E12" s="306">
        <v>17.5</v>
      </c>
      <c r="F12" s="307">
        <f t="shared" si="0"/>
        <v>630</v>
      </c>
      <c r="G12" s="307"/>
      <c r="H12" s="307">
        <f t="shared" si="1"/>
        <v>630</v>
      </c>
      <c r="I12" s="313"/>
    </row>
    <row r="13" ht="18" customHeight="1" spans="1:9">
      <c r="A13" s="589" t="s">
        <v>47</v>
      </c>
      <c r="B13" s="339" t="s">
        <v>1570</v>
      </c>
      <c r="C13" s="31" t="s">
        <v>1507</v>
      </c>
      <c r="D13" s="31">
        <v>3</v>
      </c>
      <c r="E13" s="306">
        <v>68</v>
      </c>
      <c r="F13" s="307">
        <f t="shared" si="0"/>
        <v>204</v>
      </c>
      <c r="G13" s="307"/>
      <c r="H13" s="307">
        <f t="shared" si="1"/>
        <v>204</v>
      </c>
      <c r="I13" s="313"/>
    </row>
    <row r="14" ht="18" customHeight="1" spans="1:9">
      <c r="A14" s="589" t="s">
        <v>20</v>
      </c>
      <c r="B14" s="339" t="s">
        <v>1571</v>
      </c>
      <c r="C14" s="31" t="s">
        <v>1507</v>
      </c>
      <c r="D14" s="31">
        <v>14</v>
      </c>
      <c r="E14" s="306">
        <v>48</v>
      </c>
      <c r="F14" s="307">
        <f t="shared" si="0"/>
        <v>672</v>
      </c>
      <c r="G14" s="307"/>
      <c r="H14" s="307">
        <f t="shared" si="1"/>
        <v>672</v>
      </c>
      <c r="I14" s="313"/>
    </row>
    <row r="15" ht="18" customHeight="1" spans="1:9">
      <c r="A15" s="589" t="s">
        <v>21</v>
      </c>
      <c r="B15" s="339" t="s">
        <v>1626</v>
      </c>
      <c r="C15" s="31" t="s">
        <v>1507</v>
      </c>
      <c r="D15" s="31">
        <v>14</v>
      </c>
      <c r="E15" s="306">
        <v>210</v>
      </c>
      <c r="F15" s="307">
        <f t="shared" si="0"/>
        <v>2940</v>
      </c>
      <c r="G15" s="307"/>
      <c r="H15" s="307">
        <f t="shared" si="1"/>
        <v>2940</v>
      </c>
      <c r="I15" s="313"/>
    </row>
    <row r="16" ht="18" customHeight="1" spans="1:9">
      <c r="A16" s="589" t="s">
        <v>22</v>
      </c>
      <c r="B16" s="339" t="s">
        <v>1627</v>
      </c>
      <c r="C16" s="31" t="s">
        <v>1507</v>
      </c>
      <c r="D16" s="31">
        <v>34</v>
      </c>
      <c r="E16" s="341">
        <v>28</v>
      </c>
      <c r="F16" s="307">
        <f t="shared" si="0"/>
        <v>952</v>
      </c>
      <c r="G16" s="307"/>
      <c r="H16" s="307">
        <f t="shared" si="1"/>
        <v>952</v>
      </c>
      <c r="I16" s="313"/>
    </row>
    <row r="17" ht="13.5" customHeight="1" spans="1:9">
      <c r="A17" s="589" t="s">
        <v>60</v>
      </c>
      <c r="B17" s="339" t="s">
        <v>1628</v>
      </c>
      <c r="C17" s="31" t="s">
        <v>1507</v>
      </c>
      <c r="D17" s="31">
        <v>8</v>
      </c>
      <c r="E17" s="306">
        <v>20</v>
      </c>
      <c r="F17" s="307">
        <f t="shared" si="0"/>
        <v>160</v>
      </c>
      <c r="G17" s="307"/>
      <c r="H17" s="307">
        <f t="shared" si="1"/>
        <v>160</v>
      </c>
      <c r="I17" s="313"/>
    </row>
    <row r="18" ht="20.1" customHeight="1" spans="1:9">
      <c r="A18" s="589" t="s">
        <v>24</v>
      </c>
      <c r="B18" s="339" t="s">
        <v>1629</v>
      </c>
      <c r="C18" s="31" t="s">
        <v>1507</v>
      </c>
      <c r="D18" s="31">
        <v>8</v>
      </c>
      <c r="E18" s="306">
        <v>20</v>
      </c>
      <c r="F18" s="307">
        <f t="shared" si="0"/>
        <v>160</v>
      </c>
      <c r="G18" s="307"/>
      <c r="H18" s="307">
        <f t="shared" si="1"/>
        <v>160</v>
      </c>
      <c r="I18" s="313"/>
    </row>
    <row r="19" ht="20.1" customHeight="1" spans="1:9">
      <c r="A19" s="589" t="s">
        <v>25</v>
      </c>
      <c r="B19" s="339" t="s">
        <v>1630</v>
      </c>
      <c r="C19" s="31" t="s">
        <v>1507</v>
      </c>
      <c r="D19" s="31">
        <v>7</v>
      </c>
      <c r="E19" s="306">
        <v>40</v>
      </c>
      <c r="F19" s="307">
        <f t="shared" si="0"/>
        <v>280</v>
      </c>
      <c r="G19" s="307"/>
      <c r="H19" s="307">
        <f t="shared" si="1"/>
        <v>280</v>
      </c>
      <c r="I19" s="313"/>
    </row>
    <row r="20" ht="20.1" customHeight="1" spans="1:9">
      <c r="A20" s="589" t="s">
        <v>70</v>
      </c>
      <c r="B20" s="339" t="s">
        <v>1631</v>
      </c>
      <c r="C20" s="31" t="s">
        <v>1507</v>
      </c>
      <c r="D20" s="31">
        <v>1</v>
      </c>
      <c r="E20" s="306">
        <v>750</v>
      </c>
      <c r="F20" s="307">
        <f t="shared" si="0"/>
        <v>750</v>
      </c>
      <c r="G20" s="307"/>
      <c r="H20" s="307">
        <f t="shared" si="1"/>
        <v>750</v>
      </c>
      <c r="I20" s="313"/>
    </row>
    <row r="21" ht="20.1" customHeight="1" spans="1:9">
      <c r="A21" s="589" t="s">
        <v>73</v>
      </c>
      <c r="B21" s="339" t="s">
        <v>1632</v>
      </c>
      <c r="C21" s="31" t="s">
        <v>1507</v>
      </c>
      <c r="D21" s="31">
        <v>9</v>
      </c>
      <c r="E21" s="306">
        <v>45</v>
      </c>
      <c r="F21" s="307">
        <f t="shared" si="0"/>
        <v>405</v>
      </c>
      <c r="G21" s="307"/>
      <c r="H21" s="307">
        <f t="shared" si="1"/>
        <v>405</v>
      </c>
      <c r="I21" s="313"/>
    </row>
    <row r="22" ht="20.1" customHeight="1" spans="1:9">
      <c r="A22" s="589" t="s">
        <v>77</v>
      </c>
      <c r="B22" s="339" t="s">
        <v>1633</v>
      </c>
      <c r="C22" s="31" t="s">
        <v>1507</v>
      </c>
      <c r="D22" s="31">
        <v>32</v>
      </c>
      <c r="E22" s="306">
        <v>35</v>
      </c>
      <c r="F22" s="307">
        <f t="shared" si="0"/>
        <v>1120</v>
      </c>
      <c r="G22" s="307"/>
      <c r="H22" s="307">
        <f t="shared" si="1"/>
        <v>1120</v>
      </c>
      <c r="I22" s="313"/>
    </row>
    <row r="23" ht="20.1" customHeight="1" spans="1:9">
      <c r="A23" s="589" t="s">
        <v>81</v>
      </c>
      <c r="B23" s="339" t="s">
        <v>1634</v>
      </c>
      <c r="C23" s="31" t="s">
        <v>1507</v>
      </c>
      <c r="D23" s="31">
        <v>9</v>
      </c>
      <c r="E23" s="306">
        <v>42</v>
      </c>
      <c r="F23" s="307">
        <f t="shared" si="0"/>
        <v>378</v>
      </c>
      <c r="G23" s="307"/>
      <c r="H23" s="307">
        <f t="shared" si="1"/>
        <v>378</v>
      </c>
      <c r="I23" s="313"/>
    </row>
    <row r="24" ht="20.1" customHeight="1" spans="1:9">
      <c r="A24" s="589" t="s">
        <v>85</v>
      </c>
      <c r="B24" s="339" t="s">
        <v>1635</v>
      </c>
      <c r="C24" s="31" t="s">
        <v>1507</v>
      </c>
      <c r="D24" s="31">
        <v>5</v>
      </c>
      <c r="E24" s="306">
        <v>35.5</v>
      </c>
      <c r="F24" s="307">
        <f t="shared" si="0"/>
        <v>177.5</v>
      </c>
      <c r="G24" s="307"/>
      <c r="H24" s="307">
        <f t="shared" si="1"/>
        <v>177.5</v>
      </c>
      <c r="I24" s="313"/>
    </row>
    <row r="25" ht="20.1" customHeight="1" spans="1:9">
      <c r="A25" s="589" t="s">
        <v>89</v>
      </c>
      <c r="B25" s="339" t="s">
        <v>1636</v>
      </c>
      <c r="C25" s="31" t="s">
        <v>1507</v>
      </c>
      <c r="D25" s="31">
        <v>144</v>
      </c>
      <c r="E25" s="306">
        <v>17.5</v>
      </c>
      <c r="F25" s="307">
        <f t="shared" si="0"/>
        <v>2520</v>
      </c>
      <c r="G25" s="307"/>
      <c r="H25" s="307">
        <f t="shared" si="1"/>
        <v>2520</v>
      </c>
      <c r="I25" s="313"/>
    </row>
    <row r="26" ht="20.1" customHeight="1" spans="1:9">
      <c r="A26" s="589" t="s">
        <v>93</v>
      </c>
      <c r="B26" s="339" t="s">
        <v>1637</v>
      </c>
      <c r="C26" s="31" t="s">
        <v>1507</v>
      </c>
      <c r="D26" s="31">
        <v>24</v>
      </c>
      <c r="E26" s="306">
        <v>6</v>
      </c>
      <c r="F26" s="307">
        <f t="shared" si="0"/>
        <v>144</v>
      </c>
      <c r="G26" s="307"/>
      <c r="H26" s="307">
        <f t="shared" si="1"/>
        <v>144</v>
      </c>
      <c r="I26" s="313"/>
    </row>
    <row r="27" ht="20.1" customHeight="1" spans="1:9">
      <c r="A27" s="31"/>
      <c r="B27" s="339"/>
      <c r="C27" s="179"/>
      <c r="D27" s="314"/>
      <c r="E27" s="315"/>
      <c r="F27" s="340"/>
      <c r="G27" s="307"/>
      <c r="H27" s="307"/>
      <c r="I27" s="313"/>
    </row>
    <row r="28" ht="20.1" customHeight="1" spans="1:9">
      <c r="A28" s="31"/>
      <c r="B28" s="339"/>
      <c r="C28" s="179"/>
      <c r="D28" s="314"/>
      <c r="E28" s="315"/>
      <c r="F28" s="340"/>
      <c r="G28" s="307"/>
      <c r="H28" s="307"/>
      <c r="I28" s="313"/>
    </row>
    <row r="29" ht="20.1" customHeight="1" spans="1:9">
      <c r="A29" s="31"/>
      <c r="B29" s="339"/>
      <c r="C29" s="179"/>
      <c r="D29" s="314"/>
      <c r="E29" s="315"/>
      <c r="F29" s="340"/>
      <c r="G29" s="307"/>
      <c r="H29" s="307"/>
      <c r="I29" s="313"/>
    </row>
    <row r="30" ht="20.1" customHeight="1" spans="1:9">
      <c r="A30" s="31"/>
      <c r="B30" s="339"/>
      <c r="C30" s="179"/>
      <c r="D30" s="314"/>
      <c r="E30" s="315"/>
      <c r="F30" s="340"/>
      <c r="G30" s="307"/>
      <c r="H30" s="307"/>
      <c r="I30" s="313"/>
    </row>
    <row r="31" ht="20.1" customHeight="1" spans="1:9">
      <c r="A31" s="31"/>
      <c r="B31" s="339"/>
      <c r="C31" s="179"/>
      <c r="D31" s="314"/>
      <c r="E31" s="315"/>
      <c r="F31" s="340"/>
      <c r="G31" s="307"/>
      <c r="H31" s="307"/>
      <c r="I31" s="313"/>
    </row>
    <row r="32" ht="18" customHeight="1" spans="1:9">
      <c r="A32" s="31"/>
      <c r="B32" s="339"/>
      <c r="C32" s="179"/>
      <c r="D32" s="314"/>
      <c r="E32" s="315"/>
      <c r="F32" s="340"/>
      <c r="G32" s="307"/>
      <c r="H32" s="307"/>
      <c r="I32" s="313"/>
    </row>
    <row r="33" ht="18" customHeight="1" spans="1:9">
      <c r="A33" s="31"/>
      <c r="B33" s="339"/>
      <c r="C33" s="179"/>
      <c r="D33" s="314"/>
      <c r="E33" s="315"/>
      <c r="F33" s="340"/>
      <c r="G33" s="307"/>
      <c r="H33" s="307"/>
      <c r="I33" s="313"/>
    </row>
    <row r="34" ht="18" customHeight="1" spans="1:9">
      <c r="A34" s="31"/>
      <c r="B34" s="339"/>
      <c r="C34" s="179"/>
      <c r="D34" s="314"/>
      <c r="E34" s="315"/>
      <c r="F34" s="340"/>
      <c r="G34" s="307"/>
      <c r="H34" s="307"/>
      <c r="I34" s="313"/>
    </row>
    <row r="35" ht="18" customHeight="1" spans="1:9">
      <c r="A35" s="117" t="s">
        <v>474</v>
      </c>
      <c r="B35" s="90"/>
      <c r="C35" s="179"/>
      <c r="D35" s="314"/>
      <c r="E35" s="315"/>
      <c r="F35" s="307">
        <f>SUM(F7:F34)</f>
        <v>29375.5</v>
      </c>
      <c r="G35" s="307">
        <f>SUM(G7:G34)</f>
        <v>0</v>
      </c>
      <c r="H35" s="307">
        <f>SUM(H7:H34)</f>
        <v>29375.5</v>
      </c>
      <c r="I35" s="313"/>
    </row>
    <row r="36" ht="18" customHeight="1" spans="1:9">
      <c r="A36" s="117" t="s">
        <v>475</v>
      </c>
      <c r="B36" s="90"/>
      <c r="C36" s="31" t="s">
        <v>508</v>
      </c>
      <c r="D36" s="314"/>
      <c r="E36" s="177" t="s">
        <v>508</v>
      </c>
      <c r="F36" s="307">
        <f t="shared" ref="F36:H36" si="2">F35</f>
        <v>29375.5</v>
      </c>
      <c r="G36" s="307">
        <f t="shared" si="2"/>
        <v>0</v>
      </c>
      <c r="H36" s="307">
        <f t="shared" si="2"/>
        <v>29375.5</v>
      </c>
      <c r="I36" s="313"/>
    </row>
    <row r="37" ht="16.5" customHeight="1" spans="2:8">
      <c r="B37" s="290"/>
      <c r="C37" s="13"/>
      <c r="D37" s="183"/>
      <c r="E37" s="183"/>
      <c r="H37" s="317"/>
    </row>
    <row r="38" ht="15.95" customHeight="1" spans="2:9">
      <c r="B38" s="318"/>
      <c r="C38" s="13"/>
      <c r="D38" s="183"/>
      <c r="E38" s="183"/>
      <c r="H38" s="317"/>
      <c r="I38" s="13"/>
    </row>
    <row r="39" ht="15.95" customHeight="1" spans="2:8">
      <c r="B39" s="318"/>
      <c r="C39" s="13"/>
      <c r="D39" s="183"/>
      <c r="E39" s="183"/>
      <c r="H39" s="317"/>
    </row>
    <row r="40" ht="21" customHeight="1" spans="2:8">
      <c r="B40" s="290"/>
      <c r="C40" s="13"/>
      <c r="D40" s="183"/>
      <c r="E40" s="183"/>
      <c r="H40" s="317"/>
    </row>
    <row r="41" ht="21" customHeight="1" spans="2:8">
      <c r="B41" s="290"/>
      <c r="C41" s="13"/>
      <c r="D41" s="183"/>
      <c r="E41" s="183"/>
      <c r="H41" s="317"/>
    </row>
    <row r="42" ht="21" customHeight="1" spans="2:8">
      <c r="B42" s="290"/>
      <c r="C42" s="13"/>
      <c r="D42" s="183"/>
      <c r="E42" s="183"/>
      <c r="H42" s="317"/>
    </row>
    <row r="43" ht="21" customHeight="1" spans="2:8">
      <c r="B43" s="290"/>
      <c r="C43" s="13"/>
      <c r="D43" s="183"/>
      <c r="E43" s="183"/>
      <c r="H43" s="317"/>
    </row>
    <row r="44" ht="21" customHeight="1" spans="2:8">
      <c r="B44" s="290"/>
      <c r="C44" s="13"/>
      <c r="D44" s="183"/>
      <c r="E44" s="183"/>
      <c r="H44" s="317"/>
    </row>
    <row r="45" ht="21" customHeight="1" spans="2:8">
      <c r="B45" s="290"/>
      <c r="C45" s="13"/>
      <c r="D45" s="183"/>
      <c r="E45" s="183"/>
      <c r="H45" s="317"/>
    </row>
    <row r="46" ht="21" customHeight="1" spans="2:8">
      <c r="B46" s="290"/>
      <c r="C46" s="13"/>
      <c r="D46" s="183"/>
      <c r="E46" s="183"/>
      <c r="H46" s="317"/>
    </row>
    <row r="47" ht="21" customHeight="1" spans="2:8">
      <c r="B47" s="290"/>
      <c r="C47" s="13"/>
      <c r="D47" s="183"/>
      <c r="E47" s="183"/>
      <c r="H47" s="317"/>
    </row>
    <row r="48" ht="21" customHeight="1" spans="2:8">
      <c r="B48" s="290"/>
      <c r="C48" s="13"/>
      <c r="D48" s="183"/>
      <c r="E48" s="183"/>
      <c r="H48" s="317"/>
    </row>
    <row r="49" ht="21" customHeight="1" spans="2:8">
      <c r="B49" s="290"/>
      <c r="C49" s="13"/>
      <c r="D49" s="183"/>
      <c r="E49" s="183"/>
      <c r="H49" s="317"/>
    </row>
    <row r="50" ht="21" customHeight="1" spans="2:8">
      <c r="B50" s="290"/>
      <c r="C50" s="13"/>
      <c r="D50" s="183"/>
      <c r="E50" s="183"/>
      <c r="H50" s="317"/>
    </row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</sheetData>
  <mergeCells count="12">
    <mergeCell ref="B1:I1"/>
    <mergeCell ref="A3:I3"/>
    <mergeCell ref="A4:H4"/>
    <mergeCell ref="D5:F5"/>
    <mergeCell ref="A35:B35"/>
    <mergeCell ref="A36:B36"/>
    <mergeCell ref="A5:A6"/>
    <mergeCell ref="B5:B6"/>
    <mergeCell ref="C5:C6"/>
    <mergeCell ref="G5:G6"/>
    <mergeCell ref="H5:H6"/>
    <mergeCell ref="I5:I6"/>
  </mergeCells>
  <printOptions horizontalCentered="1"/>
  <pageMargins left="0.313888888888889" right="0.313888888888889" top="0.510416666666667" bottom="0" header="0.510416666666667" footer="0.479166666666667"/>
  <pageSetup paperSize="9" orientation="landscape"/>
  <headerFooter alignWithMargins="0">
    <oddHeader>&amp;R
&amp;"仿宋_GB2312,常规"&amp;10表3-11-4</oddHeader>
    <oddFooter>&amp;C&amp;"仿宋_GB2312,常规"&amp;10
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43"/>
  <sheetViews>
    <sheetView view="pageBreakPreview" zoomScaleNormal="100" zoomScaleSheetLayoutView="100" workbookViewId="0">
      <selection activeCell="A2" sqref="A2:N2"/>
    </sheetView>
  </sheetViews>
  <sheetFormatPr defaultColWidth="9" defaultRowHeight="14.25"/>
  <cols>
    <col min="1" max="1" width="21.875" customWidth="1"/>
    <col min="3" max="3" width="11.5" customWidth="1"/>
    <col min="7" max="7" width="10.25" customWidth="1"/>
    <col min="8" max="8" width="24" customWidth="1"/>
    <col min="10" max="10" width="10.5" customWidth="1"/>
    <col min="14" max="14" width="10.375" customWidth="1"/>
  </cols>
  <sheetData>
    <row r="1" spans="1:1">
      <c r="A1" s="517" t="s">
        <v>122</v>
      </c>
    </row>
    <row r="2" ht="22.5" spans="1:14">
      <c r="A2" s="491" t="s">
        <v>123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</row>
    <row r="3" spans="1:14">
      <c r="A3" s="58" t="s">
        <v>124</v>
      </c>
      <c r="B3" s="58"/>
      <c r="C3" s="58"/>
      <c r="D3" s="58"/>
      <c r="E3" s="58"/>
      <c r="F3" s="58"/>
      <c r="G3" s="557" t="s">
        <v>125</v>
      </c>
      <c r="H3" s="558"/>
      <c r="I3" s="153"/>
      <c r="J3" s="70" t="s">
        <v>126</v>
      </c>
      <c r="K3" s="70"/>
      <c r="L3" s="70"/>
      <c r="M3" s="70"/>
      <c r="N3" s="70"/>
    </row>
    <row r="4" spans="1:14">
      <c r="A4" s="72" t="s">
        <v>127</v>
      </c>
      <c r="B4" s="21" t="s">
        <v>5</v>
      </c>
      <c r="C4" s="72" t="s">
        <v>128</v>
      </c>
      <c r="D4" s="89" t="s">
        <v>129</v>
      </c>
      <c r="E4" s="284"/>
      <c r="F4" s="108"/>
      <c r="G4" s="72" t="s">
        <v>11</v>
      </c>
      <c r="H4" s="72" t="s">
        <v>130</v>
      </c>
      <c r="I4" s="21" t="s">
        <v>5</v>
      </c>
      <c r="J4" s="72" t="str">
        <f t="shared" ref="J4:N4" si="0">C4</f>
        <v>账面数</v>
      </c>
      <c r="K4" s="89" t="str">
        <f t="shared" si="0"/>
        <v>清查调整数</v>
      </c>
      <c r="L4" s="284"/>
      <c r="M4" s="108"/>
      <c r="N4" s="72" t="str">
        <f t="shared" si="0"/>
        <v>清查数</v>
      </c>
    </row>
    <row r="5" spans="1:14">
      <c r="A5" s="76"/>
      <c r="B5" s="23"/>
      <c r="C5" s="76"/>
      <c r="D5" s="18" t="s">
        <v>131</v>
      </c>
      <c r="E5" s="18" t="s">
        <v>132</v>
      </c>
      <c r="F5" s="18" t="s">
        <v>133</v>
      </c>
      <c r="G5" s="76"/>
      <c r="H5" s="76"/>
      <c r="I5" s="23"/>
      <c r="J5" s="76"/>
      <c r="K5" s="18" t="s">
        <v>131</v>
      </c>
      <c r="L5" s="18" t="s">
        <v>132</v>
      </c>
      <c r="M5" s="18" t="s">
        <v>133</v>
      </c>
      <c r="N5" s="76"/>
    </row>
    <row r="6" spans="1:14">
      <c r="A6" s="190" t="s">
        <v>134</v>
      </c>
      <c r="B6" s="476"/>
      <c r="C6" s="479"/>
      <c r="D6" s="479"/>
      <c r="E6" s="479"/>
      <c r="F6" s="479"/>
      <c r="G6" s="477"/>
      <c r="H6" s="190" t="s">
        <v>135</v>
      </c>
      <c r="I6" s="487"/>
      <c r="J6" s="479"/>
      <c r="K6" s="479"/>
      <c r="L6" s="479"/>
      <c r="M6" s="479"/>
      <c r="N6" s="479"/>
    </row>
    <row r="7" spans="1:14">
      <c r="A7" s="478" t="s">
        <v>136</v>
      </c>
      <c r="B7" s="476">
        <v>1</v>
      </c>
      <c r="C7" s="479">
        <f>资产负债表!C5</f>
        <v>3968086.74000001</v>
      </c>
      <c r="D7" s="479"/>
      <c r="E7" s="479"/>
      <c r="F7" s="479"/>
      <c r="G7" s="479">
        <f t="shared" ref="G7:G9" si="1">C7+D7</f>
        <v>3968086.74000001</v>
      </c>
      <c r="H7" s="478" t="s">
        <v>137</v>
      </c>
      <c r="I7" s="487">
        <v>68</v>
      </c>
      <c r="J7" s="479"/>
      <c r="K7" s="479"/>
      <c r="L7" s="479"/>
      <c r="M7" s="479"/>
      <c r="N7" s="479">
        <f t="shared" ref="N7:N43" si="2">J7+K7</f>
        <v>0</v>
      </c>
    </row>
    <row r="8" spans="1:14">
      <c r="A8" s="190" t="s">
        <v>138</v>
      </c>
      <c r="B8" s="476">
        <v>2</v>
      </c>
      <c r="C8" s="479"/>
      <c r="D8" s="479"/>
      <c r="E8" s="479"/>
      <c r="F8" s="479"/>
      <c r="G8" s="479">
        <f t="shared" si="1"/>
        <v>0</v>
      </c>
      <c r="H8" s="190" t="s">
        <v>139</v>
      </c>
      <c r="I8" s="487">
        <v>69</v>
      </c>
      <c r="J8" s="479"/>
      <c r="K8" s="479"/>
      <c r="L8" s="479"/>
      <c r="M8" s="479"/>
      <c r="N8" s="479">
        <f t="shared" si="2"/>
        <v>0</v>
      </c>
    </row>
    <row r="9" spans="1:14">
      <c r="A9" s="478" t="s">
        <v>140</v>
      </c>
      <c r="B9" s="476">
        <v>3</v>
      </c>
      <c r="C9" s="479"/>
      <c r="D9" s="479"/>
      <c r="E9" s="479"/>
      <c r="F9" s="479"/>
      <c r="G9" s="479">
        <f t="shared" si="1"/>
        <v>0</v>
      </c>
      <c r="H9" s="190" t="s">
        <v>141</v>
      </c>
      <c r="I9" s="487">
        <v>70</v>
      </c>
      <c r="J9" s="479">
        <f>资产负债表!H9</f>
        <v>2935940.84</v>
      </c>
      <c r="K9" s="479"/>
      <c r="L9" s="479"/>
      <c r="M9" s="479"/>
      <c r="N9" s="479">
        <f t="shared" si="2"/>
        <v>2935940.84</v>
      </c>
    </row>
    <row r="10" spans="1:14">
      <c r="A10" s="190" t="s">
        <v>142</v>
      </c>
      <c r="B10" s="476">
        <v>4</v>
      </c>
      <c r="C10" s="479"/>
      <c r="D10" s="479"/>
      <c r="E10" s="479"/>
      <c r="F10" s="479"/>
      <c r="G10" s="479"/>
      <c r="H10" s="190" t="s">
        <v>143</v>
      </c>
      <c r="I10" s="487">
        <v>71</v>
      </c>
      <c r="J10" s="479"/>
      <c r="K10" s="479"/>
      <c r="L10" s="479"/>
      <c r="M10" s="479"/>
      <c r="N10" s="479">
        <f t="shared" si="2"/>
        <v>0</v>
      </c>
    </row>
    <row r="11" spans="1:14">
      <c r="A11" s="190" t="s">
        <v>144</v>
      </c>
      <c r="B11" s="476">
        <v>5</v>
      </c>
      <c r="C11" s="479"/>
      <c r="D11" s="479"/>
      <c r="E11" s="479"/>
      <c r="F11" s="479"/>
      <c r="G11" s="479"/>
      <c r="H11" s="190" t="s">
        <v>145</v>
      </c>
      <c r="I11" s="487">
        <v>72</v>
      </c>
      <c r="J11" s="479">
        <f>资产负债表!H11</f>
        <v>153599</v>
      </c>
      <c r="K11" s="479"/>
      <c r="L11" s="479"/>
      <c r="M11" s="479"/>
      <c r="N11" s="479">
        <f t="shared" si="2"/>
        <v>153599</v>
      </c>
    </row>
    <row r="12" spans="1:14">
      <c r="A12" s="478" t="s">
        <v>146</v>
      </c>
      <c r="B12" s="476">
        <v>6</v>
      </c>
      <c r="C12" s="479"/>
      <c r="D12" s="479"/>
      <c r="E12" s="479"/>
      <c r="F12" s="479"/>
      <c r="G12" s="479">
        <f t="shared" ref="G12:G28" si="3">C12+D12</f>
        <v>0</v>
      </c>
      <c r="H12" s="190" t="s">
        <v>147</v>
      </c>
      <c r="I12" s="487">
        <v>73</v>
      </c>
      <c r="J12" s="479"/>
      <c r="K12" s="479"/>
      <c r="L12" s="479"/>
      <c r="M12" s="479"/>
      <c r="N12" s="479">
        <f t="shared" si="2"/>
        <v>0</v>
      </c>
    </row>
    <row r="13" spans="1:14">
      <c r="A13" s="190" t="s">
        <v>148</v>
      </c>
      <c r="B13" s="476">
        <v>7</v>
      </c>
      <c r="C13" s="479">
        <f>资产负债表!C13</f>
        <v>73840.29</v>
      </c>
      <c r="D13" s="479"/>
      <c r="E13" s="479"/>
      <c r="F13" s="479"/>
      <c r="G13" s="479">
        <f t="shared" si="3"/>
        <v>73840.29</v>
      </c>
      <c r="H13" s="190" t="s">
        <v>149</v>
      </c>
      <c r="I13" s="487">
        <v>74</v>
      </c>
      <c r="J13" s="479"/>
      <c r="K13" s="479"/>
      <c r="L13" s="479"/>
      <c r="M13" s="479"/>
      <c r="N13" s="479">
        <f t="shared" si="2"/>
        <v>0</v>
      </c>
    </row>
    <row r="14" spans="1:14">
      <c r="A14" s="478" t="s">
        <v>150</v>
      </c>
      <c r="B14" s="476">
        <v>8</v>
      </c>
      <c r="C14" s="479">
        <f>资产负债表!C10</f>
        <v>33837.7</v>
      </c>
      <c r="D14" s="479"/>
      <c r="E14" s="479"/>
      <c r="F14" s="479"/>
      <c r="G14" s="479">
        <f t="shared" si="3"/>
        <v>33837.7</v>
      </c>
      <c r="H14" s="190" t="s">
        <v>151</v>
      </c>
      <c r="I14" s="487">
        <v>75</v>
      </c>
      <c r="J14" s="479">
        <f>资产负债表!H12</f>
        <v>171678.38</v>
      </c>
      <c r="K14" s="479"/>
      <c r="L14" s="479"/>
      <c r="M14" s="479"/>
      <c r="N14" s="479">
        <f t="shared" si="2"/>
        <v>171678.38</v>
      </c>
    </row>
    <row r="15" spans="1:14">
      <c r="A15" s="190" t="s">
        <v>152</v>
      </c>
      <c r="B15" s="476">
        <v>9</v>
      </c>
      <c r="C15" s="479"/>
      <c r="D15" s="479"/>
      <c r="E15" s="479"/>
      <c r="F15" s="479"/>
      <c r="G15" s="479">
        <f t="shared" si="3"/>
        <v>0</v>
      </c>
      <c r="H15" s="190" t="s">
        <v>153</v>
      </c>
      <c r="I15" s="487">
        <v>80</v>
      </c>
      <c r="J15" s="479"/>
      <c r="K15" s="479"/>
      <c r="L15" s="479"/>
      <c r="M15" s="479"/>
      <c r="N15" s="479">
        <f t="shared" si="2"/>
        <v>0</v>
      </c>
    </row>
    <row r="16" spans="1:14">
      <c r="A16" s="190" t="s">
        <v>154</v>
      </c>
      <c r="B16" s="476">
        <v>10</v>
      </c>
      <c r="C16" s="479">
        <f>资产负债表!C14</f>
        <v>1202051.02</v>
      </c>
      <c r="D16" s="479"/>
      <c r="E16" s="479"/>
      <c r="F16" s="479"/>
      <c r="G16" s="479">
        <f t="shared" si="3"/>
        <v>1202051.02</v>
      </c>
      <c r="H16" s="190" t="s">
        <v>155</v>
      </c>
      <c r="I16" s="487">
        <v>81</v>
      </c>
      <c r="J16" s="479">
        <f>资产负债表!H15</f>
        <v>90306.74</v>
      </c>
      <c r="K16" s="479"/>
      <c r="L16" s="479"/>
      <c r="M16" s="479"/>
      <c r="N16" s="479">
        <f t="shared" si="2"/>
        <v>90306.74</v>
      </c>
    </row>
    <row r="17" spans="1:14">
      <c r="A17" s="190" t="s">
        <v>156</v>
      </c>
      <c r="B17" s="476">
        <v>11</v>
      </c>
      <c r="C17" s="479"/>
      <c r="D17" s="479"/>
      <c r="E17" s="479"/>
      <c r="F17" s="479"/>
      <c r="G17" s="479">
        <f t="shared" si="3"/>
        <v>0</v>
      </c>
      <c r="H17" s="190" t="s">
        <v>157</v>
      </c>
      <c r="I17" s="487">
        <v>82</v>
      </c>
      <c r="J17" s="479"/>
      <c r="K17" s="479"/>
      <c r="L17" s="479"/>
      <c r="M17" s="479"/>
      <c r="N17" s="479">
        <f t="shared" si="2"/>
        <v>0</v>
      </c>
    </row>
    <row r="18" spans="1:14">
      <c r="A18" s="478" t="s">
        <v>158</v>
      </c>
      <c r="B18" s="476">
        <v>21</v>
      </c>
      <c r="C18" s="479"/>
      <c r="D18" s="479"/>
      <c r="E18" s="479"/>
      <c r="F18" s="479"/>
      <c r="G18" s="479">
        <f t="shared" si="3"/>
        <v>0</v>
      </c>
      <c r="H18" s="190" t="s">
        <v>159</v>
      </c>
      <c r="I18" s="487">
        <v>83</v>
      </c>
      <c r="J18" s="479"/>
      <c r="K18" s="479"/>
      <c r="L18" s="479"/>
      <c r="M18" s="479"/>
      <c r="N18" s="479">
        <f t="shared" si="2"/>
        <v>0</v>
      </c>
    </row>
    <row r="19" spans="1:14">
      <c r="A19" s="190" t="s">
        <v>160</v>
      </c>
      <c r="B19" s="476">
        <v>24</v>
      </c>
      <c r="C19" s="479"/>
      <c r="D19" s="479"/>
      <c r="E19" s="479"/>
      <c r="F19" s="479"/>
      <c r="G19" s="479">
        <f t="shared" si="3"/>
        <v>0</v>
      </c>
      <c r="H19" s="190" t="s">
        <v>161</v>
      </c>
      <c r="I19" s="487">
        <v>86</v>
      </c>
      <c r="J19" s="479"/>
      <c r="K19" s="479"/>
      <c r="L19" s="479"/>
      <c r="M19" s="479"/>
      <c r="N19" s="479">
        <f t="shared" si="2"/>
        <v>0</v>
      </c>
    </row>
    <row r="20" spans="1:14">
      <c r="A20" s="190" t="s">
        <v>162</v>
      </c>
      <c r="B20" s="476">
        <v>31</v>
      </c>
      <c r="C20" s="479">
        <f t="shared" ref="C20:F20" si="4">SUM(C7:C19)</f>
        <v>5277815.75000001</v>
      </c>
      <c r="D20" s="479">
        <f t="shared" si="4"/>
        <v>0</v>
      </c>
      <c r="E20" s="479">
        <f t="shared" si="4"/>
        <v>0</v>
      </c>
      <c r="F20" s="479">
        <f t="shared" si="4"/>
        <v>0</v>
      </c>
      <c r="G20" s="479">
        <f t="shared" si="3"/>
        <v>5277815.75000001</v>
      </c>
      <c r="H20" s="190" t="s">
        <v>163</v>
      </c>
      <c r="I20" s="487">
        <v>90</v>
      </c>
      <c r="J20" s="479"/>
      <c r="K20" s="479"/>
      <c r="L20" s="479"/>
      <c r="M20" s="479"/>
      <c r="N20" s="479">
        <f t="shared" si="2"/>
        <v>0</v>
      </c>
    </row>
    <row r="21" spans="1:14">
      <c r="A21" s="190" t="s">
        <v>164</v>
      </c>
      <c r="B21" s="476"/>
      <c r="C21" s="479"/>
      <c r="D21" s="479"/>
      <c r="E21" s="479"/>
      <c r="F21" s="479"/>
      <c r="G21" s="479">
        <f t="shared" si="3"/>
        <v>0</v>
      </c>
      <c r="H21" s="478"/>
      <c r="I21" s="487"/>
      <c r="J21" s="479"/>
      <c r="K21" s="479"/>
      <c r="L21" s="479"/>
      <c r="M21" s="479"/>
      <c r="N21" s="479">
        <f t="shared" si="2"/>
        <v>0</v>
      </c>
    </row>
    <row r="22" spans="1:14">
      <c r="A22" s="190" t="s">
        <v>165</v>
      </c>
      <c r="B22" s="476">
        <v>32</v>
      </c>
      <c r="C22" s="479">
        <f>资产负债表!C29</f>
        <v>325000</v>
      </c>
      <c r="D22" s="479"/>
      <c r="E22" s="479"/>
      <c r="F22" s="479"/>
      <c r="G22" s="479">
        <f t="shared" si="3"/>
        <v>325000</v>
      </c>
      <c r="H22" s="190" t="s">
        <v>166</v>
      </c>
      <c r="I22" s="487">
        <v>100</v>
      </c>
      <c r="J22" s="479">
        <f t="shared" ref="J22:M22" si="5">SUM(J7:J20)</f>
        <v>3351524.96</v>
      </c>
      <c r="K22" s="479">
        <f t="shared" si="5"/>
        <v>0</v>
      </c>
      <c r="L22" s="479">
        <f t="shared" si="5"/>
        <v>0</v>
      </c>
      <c r="M22" s="479">
        <f t="shared" si="5"/>
        <v>0</v>
      </c>
      <c r="N22" s="479">
        <f t="shared" si="2"/>
        <v>3351524.96</v>
      </c>
    </row>
    <row r="23" spans="1:14">
      <c r="A23" s="190" t="s">
        <v>167</v>
      </c>
      <c r="B23" s="476">
        <v>34</v>
      </c>
      <c r="C23" s="479"/>
      <c r="D23" s="479"/>
      <c r="E23" s="479"/>
      <c r="F23" s="479"/>
      <c r="G23" s="479">
        <f t="shared" si="3"/>
        <v>0</v>
      </c>
      <c r="H23" s="190" t="s">
        <v>168</v>
      </c>
      <c r="I23" s="487"/>
      <c r="J23" s="479"/>
      <c r="K23" s="479"/>
      <c r="L23" s="479"/>
      <c r="M23" s="479"/>
      <c r="N23" s="479">
        <f t="shared" si="2"/>
        <v>0</v>
      </c>
    </row>
    <row r="24" spans="1:14">
      <c r="A24" s="190" t="s">
        <v>169</v>
      </c>
      <c r="B24" s="476">
        <v>38</v>
      </c>
      <c r="C24" s="479">
        <f>C22+C23</f>
        <v>325000</v>
      </c>
      <c r="D24" s="479"/>
      <c r="E24" s="479"/>
      <c r="F24" s="479"/>
      <c r="G24" s="479">
        <f t="shared" si="3"/>
        <v>325000</v>
      </c>
      <c r="H24" s="190" t="s">
        <v>170</v>
      </c>
      <c r="I24" s="487">
        <v>101</v>
      </c>
      <c r="J24" s="477"/>
      <c r="K24" s="477"/>
      <c r="L24" s="477"/>
      <c r="M24" s="477"/>
      <c r="N24" s="479">
        <f t="shared" si="2"/>
        <v>0</v>
      </c>
    </row>
    <row r="25" spans="1:14">
      <c r="A25" s="190" t="s">
        <v>171</v>
      </c>
      <c r="B25" s="476"/>
      <c r="C25" s="479"/>
      <c r="D25" s="479"/>
      <c r="E25" s="479"/>
      <c r="F25" s="479"/>
      <c r="G25" s="479">
        <f t="shared" si="3"/>
        <v>0</v>
      </c>
      <c r="H25" s="190" t="s">
        <v>172</v>
      </c>
      <c r="I25" s="487">
        <v>102</v>
      </c>
      <c r="J25" s="479"/>
      <c r="K25" s="479"/>
      <c r="L25" s="479"/>
      <c r="M25" s="479"/>
      <c r="N25" s="479">
        <f t="shared" si="2"/>
        <v>0</v>
      </c>
    </row>
    <row r="26" spans="1:14">
      <c r="A26" s="190" t="s">
        <v>173</v>
      </c>
      <c r="B26" s="476">
        <v>39</v>
      </c>
      <c r="C26" s="477">
        <f>固定资产清查汇总表!D7</f>
        <v>130851.61</v>
      </c>
      <c r="D26" s="477"/>
      <c r="E26" s="477"/>
      <c r="F26" s="477"/>
      <c r="G26" s="479">
        <f t="shared" si="3"/>
        <v>130851.61</v>
      </c>
      <c r="H26" s="190" t="s">
        <v>174</v>
      </c>
      <c r="I26" s="487">
        <v>103</v>
      </c>
      <c r="J26" s="479"/>
      <c r="K26" s="479"/>
      <c r="L26" s="479"/>
      <c r="M26" s="479"/>
      <c r="N26" s="479">
        <f t="shared" si="2"/>
        <v>0</v>
      </c>
    </row>
    <row r="27" ht="15" customHeight="1" spans="1:14">
      <c r="A27" s="190" t="s">
        <v>76</v>
      </c>
      <c r="B27" s="476">
        <v>40</v>
      </c>
      <c r="C27" s="479">
        <f>企业基本情况表!C28</f>
        <v>113239.35</v>
      </c>
      <c r="D27" s="479"/>
      <c r="E27" s="479"/>
      <c r="F27" s="479"/>
      <c r="G27" s="479">
        <f t="shared" si="3"/>
        <v>113239.35</v>
      </c>
      <c r="H27" s="25" t="s">
        <v>175</v>
      </c>
      <c r="I27" s="487">
        <v>106</v>
      </c>
      <c r="J27" s="479"/>
      <c r="K27" s="479"/>
      <c r="L27" s="479"/>
      <c r="M27" s="479"/>
      <c r="N27" s="479">
        <f t="shared" si="2"/>
        <v>0</v>
      </c>
    </row>
    <row r="28" ht="16" customHeight="1" spans="1:14">
      <c r="A28" s="190" t="s">
        <v>176</v>
      </c>
      <c r="B28" s="476">
        <v>41</v>
      </c>
      <c r="C28" s="479">
        <f>C26-C27</f>
        <v>17612.26</v>
      </c>
      <c r="D28" s="479"/>
      <c r="E28" s="479"/>
      <c r="F28" s="479"/>
      <c r="G28" s="479">
        <f t="shared" si="3"/>
        <v>17612.26</v>
      </c>
      <c r="H28" s="190" t="s">
        <v>177</v>
      </c>
      <c r="I28" s="487">
        <v>108</v>
      </c>
      <c r="J28" s="479"/>
      <c r="K28" s="479"/>
      <c r="L28" s="479"/>
      <c r="M28" s="479"/>
      <c r="N28" s="479">
        <f t="shared" si="2"/>
        <v>0</v>
      </c>
    </row>
    <row r="29" spans="1:14">
      <c r="A29" s="190" t="s">
        <v>178</v>
      </c>
      <c r="B29" s="476">
        <v>42</v>
      </c>
      <c r="C29" s="479"/>
      <c r="D29" s="479"/>
      <c r="E29" s="479"/>
      <c r="F29" s="479"/>
      <c r="G29" s="479"/>
      <c r="H29" s="190" t="s">
        <v>179</v>
      </c>
      <c r="I29" s="487">
        <v>110</v>
      </c>
      <c r="J29" s="479"/>
      <c r="K29" s="479"/>
      <c r="L29" s="479"/>
      <c r="M29" s="479"/>
      <c r="N29" s="479">
        <f t="shared" si="2"/>
        <v>0</v>
      </c>
    </row>
    <row r="30" spans="1:14">
      <c r="A30" s="190" t="s">
        <v>180</v>
      </c>
      <c r="B30" s="476">
        <v>43</v>
      </c>
      <c r="C30" s="479">
        <f>C28-C29</f>
        <v>17612.26</v>
      </c>
      <c r="D30" s="479"/>
      <c r="E30" s="479"/>
      <c r="F30" s="479"/>
      <c r="G30" s="479"/>
      <c r="H30" s="190" t="s">
        <v>181</v>
      </c>
      <c r="I30" s="487"/>
      <c r="J30" s="479"/>
      <c r="K30" s="479"/>
      <c r="L30" s="479"/>
      <c r="M30" s="479"/>
      <c r="N30" s="479">
        <f t="shared" si="2"/>
        <v>0</v>
      </c>
    </row>
    <row r="31" spans="1:14">
      <c r="A31" s="190" t="s">
        <v>182</v>
      </c>
      <c r="B31" s="476">
        <v>44</v>
      </c>
      <c r="C31" s="479"/>
      <c r="D31" s="479"/>
      <c r="E31" s="479"/>
      <c r="F31" s="479"/>
      <c r="G31" s="479">
        <f t="shared" ref="G31:G43" si="6">C31+D31</f>
        <v>0</v>
      </c>
      <c r="H31" s="490" t="s">
        <v>183</v>
      </c>
      <c r="I31" s="487">
        <v>111</v>
      </c>
      <c r="J31" s="479"/>
      <c r="K31" s="479"/>
      <c r="L31" s="479"/>
      <c r="M31" s="479"/>
      <c r="N31" s="479">
        <f t="shared" si="2"/>
        <v>0</v>
      </c>
    </row>
    <row r="32" spans="1:14">
      <c r="A32" s="190" t="s">
        <v>184</v>
      </c>
      <c r="B32" s="476">
        <v>45</v>
      </c>
      <c r="C32" s="479"/>
      <c r="D32" s="479"/>
      <c r="E32" s="479"/>
      <c r="F32" s="479"/>
      <c r="G32" s="479">
        <f t="shared" si="6"/>
        <v>0</v>
      </c>
      <c r="H32" s="239" t="s">
        <v>185</v>
      </c>
      <c r="I32" s="487">
        <v>114</v>
      </c>
      <c r="J32" s="479">
        <f t="shared" ref="J32:M32" si="7">J22+J29</f>
        <v>3351524.96</v>
      </c>
      <c r="K32" s="479">
        <f t="shared" si="7"/>
        <v>0</v>
      </c>
      <c r="L32" s="479">
        <f t="shared" si="7"/>
        <v>0</v>
      </c>
      <c r="M32" s="479">
        <f t="shared" si="7"/>
        <v>0</v>
      </c>
      <c r="N32" s="479">
        <f t="shared" si="2"/>
        <v>3351524.96</v>
      </c>
    </row>
    <row r="33" spans="1:14">
      <c r="A33" s="190" t="s">
        <v>186</v>
      </c>
      <c r="B33" s="476">
        <v>46</v>
      </c>
      <c r="C33" s="479"/>
      <c r="D33" s="479"/>
      <c r="E33" s="479"/>
      <c r="F33" s="479"/>
      <c r="G33" s="479">
        <f t="shared" si="6"/>
        <v>0</v>
      </c>
      <c r="H33" s="190"/>
      <c r="I33" s="487"/>
      <c r="J33" s="479"/>
      <c r="K33" s="479"/>
      <c r="L33" s="479"/>
      <c r="M33" s="479"/>
      <c r="N33" s="479">
        <f t="shared" si="2"/>
        <v>0</v>
      </c>
    </row>
    <row r="34" spans="1:14">
      <c r="A34" s="190" t="s">
        <v>187</v>
      </c>
      <c r="B34" s="476">
        <v>50</v>
      </c>
      <c r="C34" s="479">
        <f>C30+C31+C32+C33</f>
        <v>17612.26</v>
      </c>
      <c r="D34" s="479"/>
      <c r="E34" s="479"/>
      <c r="F34" s="479"/>
      <c r="G34" s="479">
        <f t="shared" si="6"/>
        <v>17612.26</v>
      </c>
      <c r="H34" s="190" t="s">
        <v>188</v>
      </c>
      <c r="I34" s="487"/>
      <c r="J34" s="479"/>
      <c r="K34" s="479"/>
      <c r="L34" s="479"/>
      <c r="M34" s="479"/>
      <c r="N34" s="479">
        <f t="shared" si="2"/>
        <v>0</v>
      </c>
    </row>
    <row r="35" spans="1:14">
      <c r="A35" s="190" t="s">
        <v>189</v>
      </c>
      <c r="B35" s="476"/>
      <c r="C35" s="479"/>
      <c r="D35" s="479"/>
      <c r="E35" s="479"/>
      <c r="F35" s="479"/>
      <c r="G35" s="479">
        <f t="shared" si="6"/>
        <v>0</v>
      </c>
      <c r="H35" s="190" t="s">
        <v>190</v>
      </c>
      <c r="I35" s="487">
        <v>115</v>
      </c>
      <c r="J35" s="477">
        <v>500000</v>
      </c>
      <c r="K35" s="477"/>
      <c r="L35" s="477"/>
      <c r="M35" s="477"/>
      <c r="N35" s="479">
        <f t="shared" si="2"/>
        <v>500000</v>
      </c>
    </row>
    <row r="36" spans="1:14">
      <c r="A36" s="190" t="s">
        <v>191</v>
      </c>
      <c r="B36" s="476">
        <v>51</v>
      </c>
      <c r="C36" s="479">
        <f>资产负债表!C37</f>
        <v>220688.71</v>
      </c>
      <c r="D36" s="479"/>
      <c r="E36" s="479"/>
      <c r="F36" s="479"/>
      <c r="G36" s="479">
        <f t="shared" si="6"/>
        <v>220688.71</v>
      </c>
      <c r="H36" s="190" t="s">
        <v>192</v>
      </c>
      <c r="I36" s="487">
        <v>116</v>
      </c>
      <c r="J36" s="479"/>
      <c r="K36" s="479"/>
      <c r="L36" s="479"/>
      <c r="M36" s="479"/>
      <c r="N36" s="479">
        <f t="shared" si="2"/>
        <v>0</v>
      </c>
    </row>
    <row r="37" spans="1:14">
      <c r="A37" s="190" t="s">
        <v>193</v>
      </c>
      <c r="B37" s="476">
        <v>52</v>
      </c>
      <c r="C37" s="479"/>
      <c r="D37" s="479"/>
      <c r="E37" s="479"/>
      <c r="F37" s="479"/>
      <c r="G37" s="479">
        <f t="shared" si="6"/>
        <v>0</v>
      </c>
      <c r="H37" s="190" t="s">
        <v>194</v>
      </c>
      <c r="I37" s="487">
        <v>117</v>
      </c>
      <c r="J37" s="479"/>
      <c r="K37" s="479"/>
      <c r="L37" s="479"/>
      <c r="M37" s="479"/>
      <c r="N37" s="479">
        <f t="shared" si="2"/>
        <v>0</v>
      </c>
    </row>
    <row r="38" spans="1:14">
      <c r="A38" s="190" t="s">
        <v>195</v>
      </c>
      <c r="B38" s="476">
        <v>53</v>
      </c>
      <c r="C38" s="479"/>
      <c r="D38" s="479"/>
      <c r="E38" s="479"/>
      <c r="F38" s="479"/>
      <c r="G38" s="479">
        <f t="shared" si="6"/>
        <v>0</v>
      </c>
      <c r="H38" s="190" t="s">
        <v>196</v>
      </c>
      <c r="I38" s="487">
        <v>118</v>
      </c>
      <c r="J38" s="479"/>
      <c r="K38" s="479"/>
      <c r="L38" s="479"/>
      <c r="M38" s="479"/>
      <c r="N38" s="479">
        <f t="shared" si="2"/>
        <v>0</v>
      </c>
    </row>
    <row r="39" spans="1:14">
      <c r="A39" s="190" t="s">
        <v>197</v>
      </c>
      <c r="B39" s="476">
        <v>60</v>
      </c>
      <c r="C39" s="479">
        <f>C36+C37+C38</f>
        <v>220688.71</v>
      </c>
      <c r="D39" s="479"/>
      <c r="E39" s="479"/>
      <c r="F39" s="479"/>
      <c r="G39" s="479">
        <f t="shared" si="6"/>
        <v>220688.71</v>
      </c>
      <c r="H39" s="190" t="s">
        <v>198</v>
      </c>
      <c r="I39" s="487">
        <v>119</v>
      </c>
      <c r="J39" s="479"/>
      <c r="K39" s="479"/>
      <c r="L39" s="479"/>
      <c r="M39" s="479"/>
      <c r="N39" s="479">
        <f t="shared" si="2"/>
        <v>0</v>
      </c>
    </row>
    <row r="40" spans="1:14">
      <c r="A40" s="478"/>
      <c r="B40" s="476"/>
      <c r="C40" s="479"/>
      <c r="D40" s="479"/>
      <c r="E40" s="479"/>
      <c r="F40" s="479"/>
      <c r="G40" s="479">
        <f t="shared" si="6"/>
        <v>0</v>
      </c>
      <c r="H40" s="190" t="s">
        <v>199</v>
      </c>
      <c r="I40" s="487">
        <v>120</v>
      </c>
      <c r="J40" s="479"/>
      <c r="K40" s="479"/>
      <c r="L40" s="479"/>
      <c r="M40" s="479"/>
      <c r="N40" s="479">
        <f t="shared" si="2"/>
        <v>0</v>
      </c>
    </row>
    <row r="41" spans="1:14">
      <c r="A41" s="190" t="s">
        <v>181</v>
      </c>
      <c r="B41" s="476"/>
      <c r="C41" s="479"/>
      <c r="D41" s="479"/>
      <c r="E41" s="479"/>
      <c r="F41" s="479"/>
      <c r="G41" s="479">
        <f t="shared" si="6"/>
        <v>0</v>
      </c>
      <c r="H41" s="190" t="s">
        <v>200</v>
      </c>
      <c r="I41" s="487">
        <v>121</v>
      </c>
      <c r="J41" s="479">
        <f>资产负债表!H40</f>
        <v>1989591.76</v>
      </c>
      <c r="K41" s="479"/>
      <c r="L41" s="479"/>
      <c r="M41" s="479"/>
      <c r="N41" s="479">
        <f t="shared" si="2"/>
        <v>1989591.76</v>
      </c>
    </row>
    <row r="42" spans="1:14">
      <c r="A42" s="190" t="s">
        <v>201</v>
      </c>
      <c r="B42" s="476">
        <v>61</v>
      </c>
      <c r="C42" s="479"/>
      <c r="D42" s="479"/>
      <c r="E42" s="479"/>
      <c r="F42" s="479"/>
      <c r="G42" s="479">
        <f t="shared" si="6"/>
        <v>0</v>
      </c>
      <c r="H42" s="190" t="s">
        <v>202</v>
      </c>
      <c r="I42" s="487">
        <v>122</v>
      </c>
      <c r="J42" s="479">
        <f t="shared" ref="J42:M42" si="8">J35+J41</f>
        <v>2489591.76</v>
      </c>
      <c r="K42" s="479">
        <f t="shared" si="8"/>
        <v>0</v>
      </c>
      <c r="L42" s="479">
        <f t="shared" si="8"/>
        <v>0</v>
      </c>
      <c r="M42" s="479">
        <f t="shared" si="8"/>
        <v>0</v>
      </c>
      <c r="N42" s="479">
        <f t="shared" si="2"/>
        <v>2489591.76</v>
      </c>
    </row>
    <row r="43" spans="1:14">
      <c r="A43" s="191" t="s">
        <v>203</v>
      </c>
      <c r="B43" s="476">
        <v>67</v>
      </c>
      <c r="C43" s="479">
        <f t="shared" ref="C43:F43" si="9">C20+C24+C34+C39+C42</f>
        <v>5841116.72000001</v>
      </c>
      <c r="D43" s="479">
        <f t="shared" si="9"/>
        <v>0</v>
      </c>
      <c r="E43" s="479">
        <f t="shared" si="9"/>
        <v>0</v>
      </c>
      <c r="F43" s="479">
        <f t="shared" si="9"/>
        <v>0</v>
      </c>
      <c r="G43" s="479">
        <f t="shared" si="6"/>
        <v>5841116.72000001</v>
      </c>
      <c r="H43" s="191" t="s">
        <v>204</v>
      </c>
      <c r="I43" s="487">
        <v>135</v>
      </c>
      <c r="J43" s="479">
        <f t="shared" ref="J43:M43" si="10">J32+J42</f>
        <v>5841116.72</v>
      </c>
      <c r="K43" s="479">
        <f t="shared" si="10"/>
        <v>0</v>
      </c>
      <c r="L43" s="479">
        <f t="shared" si="10"/>
        <v>0</v>
      </c>
      <c r="M43" s="479">
        <f t="shared" si="10"/>
        <v>0</v>
      </c>
      <c r="N43" s="479">
        <f t="shared" si="2"/>
        <v>5841116.72</v>
      </c>
    </row>
  </sheetData>
  <mergeCells count="13">
    <mergeCell ref="A2:N2"/>
    <mergeCell ref="A3:C3"/>
    <mergeCell ref="J3:N3"/>
    <mergeCell ref="D4:F4"/>
    <mergeCell ref="K4:M4"/>
    <mergeCell ref="A4:A5"/>
    <mergeCell ref="B4:B5"/>
    <mergeCell ref="C4:C5"/>
    <mergeCell ref="G4:G5"/>
    <mergeCell ref="H4:H5"/>
    <mergeCell ref="I4:I5"/>
    <mergeCell ref="J4:J5"/>
    <mergeCell ref="N4:N5"/>
  </mergeCells>
  <pageMargins left="0.75" right="0.75" top="1" bottom="1" header="0.511805555555556" footer="0.511805555555556"/>
  <pageSetup paperSize="9" scale="7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203"/>
  <sheetViews>
    <sheetView topLeftCell="A156" workbookViewId="0">
      <selection activeCell="B7" sqref="B7:E168"/>
    </sheetView>
  </sheetViews>
  <sheetFormatPr defaultColWidth="9" defaultRowHeight="12.75"/>
  <cols>
    <col min="1" max="1" width="5.625" style="13" customWidth="1"/>
    <col min="2" max="2" width="19.875" style="183" customWidth="1"/>
    <col min="3" max="3" width="4.75" style="183" customWidth="1"/>
    <col min="4" max="4" width="7.625" style="290" customWidth="1"/>
    <col min="5" max="5" width="11.375" style="13" customWidth="1"/>
    <col min="6" max="6" width="16.125" style="13" customWidth="1"/>
    <col min="7" max="7" width="9.625" style="13" customWidth="1"/>
    <col min="8" max="8" width="18.125" style="13" customWidth="1"/>
    <col min="9" max="9" width="15.625" style="183" customWidth="1"/>
    <col min="10" max="10" width="10.25" style="10" customWidth="1"/>
    <col min="11" max="16384" width="9" style="10"/>
  </cols>
  <sheetData>
    <row r="1" ht="27" customHeight="1" spans="2:10">
      <c r="B1" s="293" t="s">
        <v>533</v>
      </c>
      <c r="C1" s="293"/>
      <c r="D1" s="293"/>
      <c r="E1" s="293"/>
      <c r="F1" s="293"/>
      <c r="G1" s="293"/>
      <c r="H1" s="293"/>
      <c r="I1" s="293"/>
      <c r="J1" s="310"/>
    </row>
    <row r="2" ht="18.75" customHeight="1" spans="2:10">
      <c r="B2" s="317"/>
      <c r="C2" s="317"/>
      <c r="D2" s="317"/>
      <c r="E2" s="317"/>
      <c r="F2" s="317"/>
      <c r="G2" s="317"/>
      <c r="H2" s="317"/>
      <c r="I2" s="317"/>
      <c r="J2" s="310"/>
    </row>
    <row r="3" ht="21" customHeight="1" spans="1:9">
      <c r="A3" s="13" t="str">
        <f>存货清查汇总表!A3</f>
        <v>清查基准日：2018年12月31日</v>
      </c>
      <c r="B3" s="13"/>
      <c r="C3" s="13"/>
      <c r="D3" s="13"/>
      <c r="I3" s="13"/>
    </row>
    <row r="4" ht="20.25" customHeight="1" spans="1:10">
      <c r="A4" s="173" t="str">
        <f>存货—开发产品明细表!A4</f>
        <v>资产占有单位名称：杭州中惠医疗器械有限公司</v>
      </c>
      <c r="B4" s="173"/>
      <c r="C4" s="173"/>
      <c r="D4" s="173"/>
      <c r="E4" s="173"/>
      <c r="F4" s="173"/>
      <c r="G4" s="173"/>
      <c r="H4" s="173"/>
      <c r="I4" s="311" t="s">
        <v>534</v>
      </c>
      <c r="J4" s="312"/>
    </row>
    <row r="5" ht="15" customHeight="1" spans="1:9">
      <c r="A5" s="168" t="s">
        <v>535</v>
      </c>
      <c r="B5" s="31" t="s">
        <v>536</v>
      </c>
      <c r="C5" s="266" t="s">
        <v>537</v>
      </c>
      <c r="D5" s="31" t="s">
        <v>538</v>
      </c>
      <c r="E5" s="31"/>
      <c r="F5" s="31"/>
      <c r="G5" s="31" t="s">
        <v>1895</v>
      </c>
      <c r="H5" s="302" t="s">
        <v>539</v>
      </c>
      <c r="I5" s="31" t="s">
        <v>540</v>
      </c>
    </row>
    <row r="6" s="35" customFormat="1" ht="15" customHeight="1" spans="1:9">
      <c r="A6" s="168"/>
      <c r="B6" s="31"/>
      <c r="C6" s="304"/>
      <c r="D6" s="302" t="s">
        <v>541</v>
      </c>
      <c r="E6" s="31" t="s">
        <v>542</v>
      </c>
      <c r="F6" s="31" t="s">
        <v>543</v>
      </c>
      <c r="G6" s="31"/>
      <c r="H6" s="302"/>
      <c r="I6" s="31"/>
    </row>
    <row r="7" ht="18" customHeight="1" spans="1:9">
      <c r="A7" s="589" t="s">
        <v>13</v>
      </c>
      <c r="B7" s="116" t="s">
        <v>1638</v>
      </c>
      <c r="C7" s="31" t="s">
        <v>1507</v>
      </c>
      <c r="D7" s="31">
        <v>7850</v>
      </c>
      <c r="E7" s="306">
        <v>0.4</v>
      </c>
      <c r="F7" s="307">
        <f t="shared" ref="F7:F15" si="0">D7*E7</f>
        <v>3140</v>
      </c>
      <c r="G7" s="307"/>
      <c r="H7" s="307">
        <f t="shared" ref="H7:H15" si="1">F7</f>
        <v>3140</v>
      </c>
      <c r="I7" s="313"/>
    </row>
    <row r="8" ht="18" customHeight="1" spans="1:9">
      <c r="A8" s="589" t="s">
        <v>14</v>
      </c>
      <c r="B8" s="339" t="s">
        <v>1639</v>
      </c>
      <c r="C8" s="31" t="s">
        <v>1507</v>
      </c>
      <c r="D8" s="31">
        <v>17</v>
      </c>
      <c r="E8" s="306">
        <v>15</v>
      </c>
      <c r="F8" s="307">
        <f t="shared" si="0"/>
        <v>255</v>
      </c>
      <c r="G8" s="307"/>
      <c r="H8" s="307">
        <f t="shared" si="1"/>
        <v>255</v>
      </c>
      <c r="I8" s="313"/>
    </row>
    <row r="9" ht="18" customHeight="1" spans="1:9">
      <c r="A9" s="589" t="s">
        <v>15</v>
      </c>
      <c r="B9" s="339" t="s">
        <v>1640</v>
      </c>
      <c r="C9" s="31" t="s">
        <v>1507</v>
      </c>
      <c r="D9" s="31">
        <v>10000</v>
      </c>
      <c r="E9" s="306">
        <v>0.05</v>
      </c>
      <c r="F9" s="307">
        <f t="shared" si="0"/>
        <v>500</v>
      </c>
      <c r="G9" s="307"/>
      <c r="H9" s="307">
        <f t="shared" si="1"/>
        <v>500</v>
      </c>
      <c r="I9" s="313"/>
    </row>
    <row r="10" ht="18" customHeight="1" spans="1:9">
      <c r="A10" s="589" t="s">
        <v>37</v>
      </c>
      <c r="B10" s="339" t="s">
        <v>1641</v>
      </c>
      <c r="C10" s="31" t="s">
        <v>1507</v>
      </c>
      <c r="D10" s="31">
        <v>126</v>
      </c>
      <c r="E10" s="306">
        <v>5</v>
      </c>
      <c r="F10" s="307">
        <f t="shared" si="0"/>
        <v>630</v>
      </c>
      <c r="G10" s="307"/>
      <c r="H10" s="307">
        <f t="shared" si="1"/>
        <v>630</v>
      </c>
      <c r="I10" s="313"/>
    </row>
    <row r="11" ht="18" customHeight="1" spans="1:9">
      <c r="A11" s="589" t="s">
        <v>17</v>
      </c>
      <c r="B11" s="339" t="s">
        <v>1642</v>
      </c>
      <c r="C11" s="31" t="s">
        <v>1507</v>
      </c>
      <c r="D11" s="31">
        <v>88</v>
      </c>
      <c r="E11" s="306">
        <v>4.5</v>
      </c>
      <c r="F11" s="307">
        <f t="shared" si="0"/>
        <v>396</v>
      </c>
      <c r="G11" s="307"/>
      <c r="H11" s="307">
        <f t="shared" si="1"/>
        <v>396</v>
      </c>
      <c r="I11" s="313"/>
    </row>
    <row r="12" ht="18" customHeight="1" spans="1:9">
      <c r="A12" s="589" t="s">
        <v>18</v>
      </c>
      <c r="B12" s="339" t="s">
        <v>1643</v>
      </c>
      <c r="C12" s="31" t="s">
        <v>1507</v>
      </c>
      <c r="D12" s="31">
        <v>48</v>
      </c>
      <c r="E12" s="306">
        <v>4.6</v>
      </c>
      <c r="F12" s="307">
        <f t="shared" si="0"/>
        <v>220.8</v>
      </c>
      <c r="G12" s="307"/>
      <c r="H12" s="307">
        <f t="shared" si="1"/>
        <v>220.8</v>
      </c>
      <c r="I12" s="313"/>
    </row>
    <row r="13" ht="18" customHeight="1" spans="1:9">
      <c r="A13" s="589" t="s">
        <v>47</v>
      </c>
      <c r="B13" s="339" t="s">
        <v>1644</v>
      </c>
      <c r="C13" s="31" t="s">
        <v>1507</v>
      </c>
      <c r="D13" s="31">
        <v>919</v>
      </c>
      <c r="E13" s="306">
        <v>1.6</v>
      </c>
      <c r="F13" s="307">
        <f t="shared" si="0"/>
        <v>1470.4</v>
      </c>
      <c r="G13" s="307"/>
      <c r="H13" s="307">
        <f t="shared" si="1"/>
        <v>1470.4</v>
      </c>
      <c r="I13" s="313"/>
    </row>
    <row r="14" ht="18" customHeight="1" spans="1:9">
      <c r="A14" s="589" t="s">
        <v>20</v>
      </c>
      <c r="B14" s="339" t="s">
        <v>1645</v>
      </c>
      <c r="C14" s="31" t="s">
        <v>1507</v>
      </c>
      <c r="D14" s="31">
        <v>3</v>
      </c>
      <c r="E14" s="306">
        <v>15</v>
      </c>
      <c r="F14" s="307">
        <f t="shared" si="0"/>
        <v>45</v>
      </c>
      <c r="G14" s="307"/>
      <c r="H14" s="307">
        <f t="shared" si="1"/>
        <v>45</v>
      </c>
      <c r="I14" s="313"/>
    </row>
    <row r="15" ht="18" customHeight="1" spans="1:9">
      <c r="A15" s="589" t="s">
        <v>21</v>
      </c>
      <c r="B15" s="339" t="s">
        <v>1646</v>
      </c>
      <c r="C15" s="31" t="s">
        <v>1507</v>
      </c>
      <c r="D15" s="31">
        <v>397</v>
      </c>
      <c r="E15" s="306">
        <v>10</v>
      </c>
      <c r="F15" s="307">
        <f t="shared" si="0"/>
        <v>3970</v>
      </c>
      <c r="G15" s="307"/>
      <c r="H15" s="307">
        <f t="shared" si="1"/>
        <v>3970</v>
      </c>
      <c r="I15" s="313"/>
    </row>
    <row r="16" ht="13.5" customHeight="1" spans="1:9">
      <c r="A16" s="589" t="s">
        <v>22</v>
      </c>
      <c r="B16" s="339" t="s">
        <v>1647</v>
      </c>
      <c r="C16" s="31" t="s">
        <v>1507</v>
      </c>
      <c r="D16" s="31">
        <v>50</v>
      </c>
      <c r="E16" s="306">
        <v>27</v>
      </c>
      <c r="F16" s="307">
        <f t="shared" ref="F16:F59" si="2">D16*E16</f>
        <v>1350</v>
      </c>
      <c r="G16" s="307"/>
      <c r="H16" s="307">
        <f t="shared" ref="H16:H59" si="3">F16</f>
        <v>1350</v>
      </c>
      <c r="I16" s="313"/>
    </row>
    <row r="17" ht="20.1" customHeight="1" spans="1:9">
      <c r="A17" s="589" t="s">
        <v>60</v>
      </c>
      <c r="B17" s="339" t="s">
        <v>1648</v>
      </c>
      <c r="C17" s="31" t="s">
        <v>1507</v>
      </c>
      <c r="D17" s="31">
        <v>388</v>
      </c>
      <c r="E17" s="306">
        <v>2.78</v>
      </c>
      <c r="F17" s="307">
        <f t="shared" si="2"/>
        <v>1078.64</v>
      </c>
      <c r="G17" s="307"/>
      <c r="H17" s="307">
        <f t="shared" si="3"/>
        <v>1078.64</v>
      </c>
      <c r="I17" s="313"/>
    </row>
    <row r="18" ht="20.1" customHeight="1" spans="1:9">
      <c r="A18" s="589" t="s">
        <v>24</v>
      </c>
      <c r="B18" s="339" t="s">
        <v>1649</v>
      </c>
      <c r="C18" s="31" t="s">
        <v>1507</v>
      </c>
      <c r="D18" s="31">
        <v>13250</v>
      </c>
      <c r="E18" s="306">
        <v>0.87</v>
      </c>
      <c r="F18" s="307">
        <f t="shared" si="2"/>
        <v>11527.5</v>
      </c>
      <c r="G18" s="307"/>
      <c r="H18" s="307">
        <f t="shared" si="3"/>
        <v>11527.5</v>
      </c>
      <c r="I18" s="313"/>
    </row>
    <row r="19" ht="20.1" customHeight="1" spans="1:9">
      <c r="A19" s="589" t="s">
        <v>25</v>
      </c>
      <c r="B19" s="339" t="s">
        <v>1650</v>
      </c>
      <c r="C19" s="31" t="s">
        <v>1507</v>
      </c>
      <c r="D19" s="31">
        <v>4310</v>
      </c>
      <c r="E19" s="306">
        <v>1.8</v>
      </c>
      <c r="F19" s="307">
        <f t="shared" si="2"/>
        <v>7758</v>
      </c>
      <c r="G19" s="307"/>
      <c r="H19" s="307">
        <f t="shared" si="3"/>
        <v>7758</v>
      </c>
      <c r="I19" s="313"/>
    </row>
    <row r="20" ht="20.1" customHeight="1" spans="1:9">
      <c r="A20" s="589" t="s">
        <v>70</v>
      </c>
      <c r="B20" s="339" t="s">
        <v>1651</v>
      </c>
      <c r="C20" s="31" t="s">
        <v>1507</v>
      </c>
      <c r="D20" s="31">
        <v>400</v>
      </c>
      <c r="E20" s="306">
        <v>0.45</v>
      </c>
      <c r="F20" s="307">
        <f t="shared" si="2"/>
        <v>180</v>
      </c>
      <c r="G20" s="307"/>
      <c r="H20" s="307">
        <f t="shared" si="3"/>
        <v>180</v>
      </c>
      <c r="I20" s="313"/>
    </row>
    <row r="21" ht="20.1" customHeight="1" spans="1:9">
      <c r="A21" s="589" t="s">
        <v>73</v>
      </c>
      <c r="B21" s="309" t="s">
        <v>1652</v>
      </c>
      <c r="C21" s="31" t="s">
        <v>1507</v>
      </c>
      <c r="D21" s="31">
        <v>33</v>
      </c>
      <c r="E21" s="306">
        <v>38.95</v>
      </c>
      <c r="F21" s="307">
        <f t="shared" si="2"/>
        <v>1285.35</v>
      </c>
      <c r="G21" s="307"/>
      <c r="H21" s="307">
        <f t="shared" si="3"/>
        <v>1285.35</v>
      </c>
      <c r="I21" s="313"/>
    </row>
    <row r="22" ht="20.1" customHeight="1" spans="1:9">
      <c r="A22" s="589" t="s">
        <v>77</v>
      </c>
      <c r="B22" s="339" t="s">
        <v>1653</v>
      </c>
      <c r="C22" s="31" t="s">
        <v>1507</v>
      </c>
      <c r="D22" s="31">
        <v>27</v>
      </c>
      <c r="E22" s="306">
        <v>3.9</v>
      </c>
      <c r="F22" s="307">
        <f t="shared" si="2"/>
        <v>105.3</v>
      </c>
      <c r="G22" s="307"/>
      <c r="H22" s="307">
        <f t="shared" si="3"/>
        <v>105.3</v>
      </c>
      <c r="I22" s="313"/>
    </row>
    <row r="23" ht="20.1" customHeight="1" spans="1:9">
      <c r="A23" s="589" t="s">
        <v>81</v>
      </c>
      <c r="B23" s="339" t="s">
        <v>1654</v>
      </c>
      <c r="C23" s="31" t="s">
        <v>1507</v>
      </c>
      <c r="D23" s="31">
        <v>22</v>
      </c>
      <c r="E23" s="306">
        <v>2.8</v>
      </c>
      <c r="F23" s="307">
        <f t="shared" si="2"/>
        <v>61.6</v>
      </c>
      <c r="G23" s="307"/>
      <c r="H23" s="307">
        <f t="shared" si="3"/>
        <v>61.6</v>
      </c>
      <c r="I23" s="313"/>
    </row>
    <row r="24" ht="20.1" customHeight="1" spans="1:9">
      <c r="A24" s="589" t="s">
        <v>85</v>
      </c>
      <c r="B24" s="339" t="s">
        <v>1655</v>
      </c>
      <c r="C24" s="31" t="s">
        <v>1507</v>
      </c>
      <c r="D24" s="31">
        <v>103</v>
      </c>
      <c r="E24" s="306">
        <v>2.4</v>
      </c>
      <c r="F24" s="307">
        <f t="shared" si="2"/>
        <v>247.2</v>
      </c>
      <c r="G24" s="307"/>
      <c r="H24" s="307">
        <f t="shared" si="3"/>
        <v>247.2</v>
      </c>
      <c r="I24" s="313"/>
    </row>
    <row r="25" ht="20.1" customHeight="1" spans="1:9">
      <c r="A25" s="589" t="s">
        <v>89</v>
      </c>
      <c r="B25" s="339" t="s">
        <v>1656</v>
      </c>
      <c r="C25" s="31" t="s">
        <v>1507</v>
      </c>
      <c r="D25" s="31">
        <v>72</v>
      </c>
      <c r="E25" s="306">
        <v>4.5</v>
      </c>
      <c r="F25" s="307">
        <f t="shared" si="2"/>
        <v>324</v>
      </c>
      <c r="G25" s="307"/>
      <c r="H25" s="307">
        <f t="shared" si="3"/>
        <v>324</v>
      </c>
      <c r="I25" s="313"/>
    </row>
    <row r="26" ht="20.1" customHeight="1" spans="1:9">
      <c r="A26" s="589" t="s">
        <v>93</v>
      </c>
      <c r="B26" s="339" t="s">
        <v>1657</v>
      </c>
      <c r="C26" s="31" t="s">
        <v>1507</v>
      </c>
      <c r="D26" s="31">
        <v>150</v>
      </c>
      <c r="E26" s="306">
        <v>4.4</v>
      </c>
      <c r="F26" s="307">
        <f t="shared" si="2"/>
        <v>660</v>
      </c>
      <c r="G26" s="307"/>
      <c r="H26" s="307">
        <f t="shared" si="3"/>
        <v>660</v>
      </c>
      <c r="I26" s="313"/>
    </row>
    <row r="27" ht="20.1" customHeight="1" spans="1:9">
      <c r="A27" s="589" t="s">
        <v>97</v>
      </c>
      <c r="B27" s="339" t="s">
        <v>1658</v>
      </c>
      <c r="C27" s="31" t="s">
        <v>1507</v>
      </c>
      <c r="D27" s="31">
        <v>7</v>
      </c>
      <c r="E27" s="306">
        <v>8</v>
      </c>
      <c r="F27" s="307">
        <f t="shared" si="2"/>
        <v>56</v>
      </c>
      <c r="G27" s="307"/>
      <c r="H27" s="307">
        <f t="shared" si="3"/>
        <v>56</v>
      </c>
      <c r="I27" s="313"/>
    </row>
    <row r="28" ht="20.1" customHeight="1" spans="1:9">
      <c r="A28" s="589" t="s">
        <v>100</v>
      </c>
      <c r="B28" s="339" t="s">
        <v>1659</v>
      </c>
      <c r="C28" s="31" t="s">
        <v>1507</v>
      </c>
      <c r="D28" s="31">
        <v>112</v>
      </c>
      <c r="E28" s="306">
        <v>3</v>
      </c>
      <c r="F28" s="307">
        <f t="shared" si="2"/>
        <v>336</v>
      </c>
      <c r="G28" s="307"/>
      <c r="H28" s="307">
        <f t="shared" si="3"/>
        <v>336</v>
      </c>
      <c r="I28" s="313"/>
    </row>
    <row r="29" ht="20.1" customHeight="1" spans="1:9">
      <c r="A29" s="589" t="s">
        <v>104</v>
      </c>
      <c r="B29" s="339" t="s">
        <v>1660</v>
      </c>
      <c r="C29" s="31" t="s">
        <v>1507</v>
      </c>
      <c r="D29" s="31">
        <v>20</v>
      </c>
      <c r="E29" s="306">
        <v>10</v>
      </c>
      <c r="F29" s="307">
        <f t="shared" si="2"/>
        <v>200</v>
      </c>
      <c r="G29" s="307"/>
      <c r="H29" s="307">
        <f t="shared" si="3"/>
        <v>200</v>
      </c>
      <c r="I29" s="313"/>
    </row>
    <row r="30" ht="20.1" customHeight="1" spans="1:9">
      <c r="A30" s="589" t="s">
        <v>107</v>
      </c>
      <c r="B30" s="339" t="s">
        <v>1661</v>
      </c>
      <c r="C30" s="31" t="s">
        <v>1507</v>
      </c>
      <c r="D30" s="31">
        <v>88</v>
      </c>
      <c r="E30" s="306">
        <v>3.6</v>
      </c>
      <c r="F30" s="307">
        <f t="shared" si="2"/>
        <v>316.8</v>
      </c>
      <c r="G30" s="307"/>
      <c r="H30" s="307">
        <f t="shared" si="3"/>
        <v>316.8</v>
      </c>
      <c r="I30" s="313"/>
    </row>
    <row r="31" ht="20.1" customHeight="1" spans="1:9">
      <c r="A31" s="589" t="s">
        <v>110</v>
      </c>
      <c r="B31" s="339" t="s">
        <v>1662</v>
      </c>
      <c r="C31" s="31" t="s">
        <v>1507</v>
      </c>
      <c r="D31" s="31">
        <v>68</v>
      </c>
      <c r="E31" s="306">
        <v>2.5</v>
      </c>
      <c r="F31" s="307">
        <f t="shared" si="2"/>
        <v>170</v>
      </c>
      <c r="G31" s="307"/>
      <c r="H31" s="307">
        <f t="shared" si="3"/>
        <v>170</v>
      </c>
      <c r="I31" s="313"/>
    </row>
    <row r="32" ht="20.1" customHeight="1" spans="1:9">
      <c r="A32" s="589" t="s">
        <v>113</v>
      </c>
      <c r="B32" s="339" t="s">
        <v>1663</v>
      </c>
      <c r="C32" s="31" t="s">
        <v>1507</v>
      </c>
      <c r="D32" s="31">
        <v>46</v>
      </c>
      <c r="E32" s="306">
        <v>4.6</v>
      </c>
      <c r="F32" s="307">
        <f t="shared" si="2"/>
        <v>211.6</v>
      </c>
      <c r="G32" s="307"/>
      <c r="H32" s="307">
        <f t="shared" si="3"/>
        <v>211.6</v>
      </c>
      <c r="I32" s="313"/>
    </row>
    <row r="33" ht="20.1" customHeight="1" spans="1:9">
      <c r="A33" s="589" t="s">
        <v>115</v>
      </c>
      <c r="B33" s="339" t="s">
        <v>1664</v>
      </c>
      <c r="C33" s="31" t="s">
        <v>1507</v>
      </c>
      <c r="D33" s="31">
        <v>23</v>
      </c>
      <c r="E33" s="306">
        <v>2</v>
      </c>
      <c r="F33" s="307">
        <f t="shared" si="2"/>
        <v>46</v>
      </c>
      <c r="G33" s="307"/>
      <c r="H33" s="307">
        <f t="shared" si="3"/>
        <v>46</v>
      </c>
      <c r="I33" s="313"/>
    </row>
    <row r="34" ht="20.1" customHeight="1" spans="1:9">
      <c r="A34" s="589" t="s">
        <v>119</v>
      </c>
      <c r="B34" s="339" t="s">
        <v>1665</v>
      </c>
      <c r="C34" s="31" t="s">
        <v>1507</v>
      </c>
      <c r="D34" s="31">
        <v>16</v>
      </c>
      <c r="E34" s="306">
        <v>4.2</v>
      </c>
      <c r="F34" s="307">
        <f t="shared" si="2"/>
        <v>67.2</v>
      </c>
      <c r="G34" s="307"/>
      <c r="H34" s="307">
        <f t="shared" si="3"/>
        <v>67.2</v>
      </c>
      <c r="I34" s="313"/>
    </row>
    <row r="35" ht="20.1" customHeight="1" spans="1:9">
      <c r="A35" s="589" t="s">
        <v>29</v>
      </c>
      <c r="B35" s="339" t="s">
        <v>1666</v>
      </c>
      <c r="C35" s="31" t="s">
        <v>1507</v>
      </c>
      <c r="D35" s="31">
        <v>245</v>
      </c>
      <c r="E35" s="306">
        <v>17.5</v>
      </c>
      <c r="F35" s="307">
        <f t="shared" si="2"/>
        <v>4287.5</v>
      </c>
      <c r="G35" s="307"/>
      <c r="H35" s="307">
        <f t="shared" si="3"/>
        <v>4287.5</v>
      </c>
      <c r="I35" s="313"/>
    </row>
    <row r="36" ht="20.1" customHeight="1" spans="1:9">
      <c r="A36" s="589" t="s">
        <v>32</v>
      </c>
      <c r="B36" s="339" t="s">
        <v>1667</v>
      </c>
      <c r="C36" s="31" t="s">
        <v>1507</v>
      </c>
      <c r="D36" s="31">
        <v>10</v>
      </c>
      <c r="E36" s="306">
        <v>8.4</v>
      </c>
      <c r="F36" s="307">
        <f t="shared" si="2"/>
        <v>84</v>
      </c>
      <c r="G36" s="307"/>
      <c r="H36" s="307">
        <f t="shared" si="3"/>
        <v>84</v>
      </c>
      <c r="I36" s="313"/>
    </row>
    <row r="37" ht="20.1" customHeight="1" spans="1:9">
      <c r="A37" s="589" t="s">
        <v>35</v>
      </c>
      <c r="B37" s="339" t="s">
        <v>1668</v>
      </c>
      <c r="C37" s="31" t="s">
        <v>1507</v>
      </c>
      <c r="D37" s="31">
        <v>7</v>
      </c>
      <c r="E37" s="306">
        <v>1.9</v>
      </c>
      <c r="F37" s="307">
        <f t="shared" si="2"/>
        <v>13.3</v>
      </c>
      <c r="G37" s="307"/>
      <c r="H37" s="307">
        <f t="shared" si="3"/>
        <v>13.3</v>
      </c>
      <c r="I37" s="313"/>
    </row>
    <row r="38" ht="20.1" customHeight="1" spans="1:9">
      <c r="A38" s="589" t="s">
        <v>39</v>
      </c>
      <c r="B38" s="339" t="s">
        <v>1669</v>
      </c>
      <c r="C38" s="31" t="s">
        <v>1507</v>
      </c>
      <c r="D38" s="31">
        <v>5</v>
      </c>
      <c r="E38" s="306">
        <v>1.5</v>
      </c>
      <c r="F38" s="307">
        <f t="shared" si="2"/>
        <v>7.5</v>
      </c>
      <c r="G38" s="307"/>
      <c r="H38" s="307">
        <f t="shared" si="3"/>
        <v>7.5</v>
      </c>
      <c r="I38" s="313"/>
    </row>
    <row r="39" ht="20.1" customHeight="1" spans="1:9">
      <c r="A39" s="589" t="s">
        <v>42</v>
      </c>
      <c r="B39" s="339" t="s">
        <v>1670</v>
      </c>
      <c r="C39" s="31" t="s">
        <v>1507</v>
      </c>
      <c r="D39" s="31">
        <v>29</v>
      </c>
      <c r="E39" s="306">
        <v>6.5</v>
      </c>
      <c r="F39" s="307">
        <f t="shared" si="2"/>
        <v>188.5</v>
      </c>
      <c r="G39" s="307"/>
      <c r="H39" s="307">
        <f t="shared" si="3"/>
        <v>188.5</v>
      </c>
      <c r="I39" s="313"/>
    </row>
    <row r="40" ht="20.1" customHeight="1" spans="1:9">
      <c r="A40" s="589" t="s">
        <v>45</v>
      </c>
      <c r="B40" s="339" t="s">
        <v>1671</v>
      </c>
      <c r="C40" s="31" t="s">
        <v>1507</v>
      </c>
      <c r="D40" s="31">
        <v>4</v>
      </c>
      <c r="E40" s="306">
        <v>1.5</v>
      </c>
      <c r="F40" s="307">
        <f t="shared" si="2"/>
        <v>6</v>
      </c>
      <c r="G40" s="307"/>
      <c r="H40" s="307">
        <f t="shared" si="3"/>
        <v>6</v>
      </c>
      <c r="I40" s="313"/>
    </row>
    <row r="41" ht="20.1" customHeight="1" spans="1:9">
      <c r="A41" s="589" t="s">
        <v>49</v>
      </c>
      <c r="B41" s="339" t="s">
        <v>1672</v>
      </c>
      <c r="C41" s="31" t="s">
        <v>1507</v>
      </c>
      <c r="D41" s="31">
        <v>90</v>
      </c>
      <c r="E41" s="306">
        <v>1.8</v>
      </c>
      <c r="F41" s="307">
        <f t="shared" si="2"/>
        <v>162</v>
      </c>
      <c r="G41" s="307"/>
      <c r="H41" s="307">
        <f t="shared" si="3"/>
        <v>162</v>
      </c>
      <c r="I41" s="313"/>
    </row>
    <row r="42" ht="20.1" customHeight="1" spans="1:9">
      <c r="A42" s="589" t="s">
        <v>52</v>
      </c>
      <c r="B42" s="339" t="s">
        <v>1673</v>
      </c>
      <c r="C42" s="31" t="s">
        <v>1507</v>
      </c>
      <c r="D42" s="31">
        <v>930</v>
      </c>
      <c r="E42" s="306">
        <v>9.6</v>
      </c>
      <c r="F42" s="307">
        <f t="shared" si="2"/>
        <v>8928</v>
      </c>
      <c r="G42" s="307"/>
      <c r="H42" s="307">
        <f t="shared" si="3"/>
        <v>8928</v>
      </c>
      <c r="I42" s="313"/>
    </row>
    <row r="43" ht="20.1" customHeight="1" spans="1:9">
      <c r="A43" s="589" t="s">
        <v>55</v>
      </c>
      <c r="B43" s="339" t="s">
        <v>1674</v>
      </c>
      <c r="C43" s="31" t="s">
        <v>1507</v>
      </c>
      <c r="D43" s="31">
        <v>50</v>
      </c>
      <c r="E43" s="306">
        <v>3</v>
      </c>
      <c r="F43" s="307">
        <f t="shared" si="2"/>
        <v>150</v>
      </c>
      <c r="G43" s="307"/>
      <c r="H43" s="307">
        <f t="shared" si="3"/>
        <v>150</v>
      </c>
      <c r="I43" s="313"/>
    </row>
    <row r="44" ht="20.1" customHeight="1" spans="1:9">
      <c r="A44" s="589" t="s">
        <v>58</v>
      </c>
      <c r="B44" s="339" t="s">
        <v>1675</v>
      </c>
      <c r="C44" s="31" t="s">
        <v>1507</v>
      </c>
      <c r="D44" s="31">
        <v>702</v>
      </c>
      <c r="E44" s="306">
        <v>3.2</v>
      </c>
      <c r="F44" s="307">
        <f t="shared" si="2"/>
        <v>2246.4</v>
      </c>
      <c r="G44" s="307"/>
      <c r="H44" s="307">
        <f t="shared" si="3"/>
        <v>2246.4</v>
      </c>
      <c r="I44" s="313"/>
    </row>
    <row r="45" ht="20.1" customHeight="1" spans="1:9">
      <c r="A45" s="589" t="s">
        <v>62</v>
      </c>
      <c r="B45" s="339" t="s">
        <v>1897</v>
      </c>
      <c r="C45" s="31" t="s">
        <v>1507</v>
      </c>
      <c r="D45" s="31">
        <v>0</v>
      </c>
      <c r="E45" s="306">
        <v>0.96</v>
      </c>
      <c r="F45" s="307">
        <f t="shared" si="2"/>
        <v>0</v>
      </c>
      <c r="G45" s="307"/>
      <c r="H45" s="307">
        <f t="shared" si="3"/>
        <v>0</v>
      </c>
      <c r="I45" s="313"/>
    </row>
    <row r="46" ht="20.1" customHeight="1" spans="1:9">
      <c r="A46" s="589" t="s">
        <v>65</v>
      </c>
      <c r="B46" s="339" t="s">
        <v>1676</v>
      </c>
      <c r="C46" s="31" t="s">
        <v>1507</v>
      </c>
      <c r="D46" s="31">
        <v>170</v>
      </c>
      <c r="E46" s="306">
        <v>9.9</v>
      </c>
      <c r="F46" s="307">
        <f t="shared" si="2"/>
        <v>1683</v>
      </c>
      <c r="G46" s="307"/>
      <c r="H46" s="307">
        <f t="shared" si="3"/>
        <v>1683</v>
      </c>
      <c r="I46" s="313"/>
    </row>
    <row r="47" ht="20.1" customHeight="1" spans="1:9">
      <c r="A47" s="589" t="s">
        <v>68</v>
      </c>
      <c r="B47" s="339" t="s">
        <v>1677</v>
      </c>
      <c r="C47" s="31" t="s">
        <v>1507</v>
      </c>
      <c r="D47" s="31">
        <v>20</v>
      </c>
      <c r="E47" s="306">
        <v>7</v>
      </c>
      <c r="F47" s="307">
        <f t="shared" si="2"/>
        <v>140</v>
      </c>
      <c r="G47" s="307"/>
      <c r="H47" s="307">
        <f t="shared" si="3"/>
        <v>140</v>
      </c>
      <c r="I47" s="313"/>
    </row>
    <row r="48" ht="20.1" customHeight="1" spans="1:9">
      <c r="A48" s="589" t="s">
        <v>71</v>
      </c>
      <c r="B48" s="339" t="s">
        <v>1678</v>
      </c>
      <c r="C48" s="31" t="s">
        <v>1507</v>
      </c>
      <c r="D48" s="31">
        <v>180</v>
      </c>
      <c r="E48" s="306">
        <v>9.75</v>
      </c>
      <c r="F48" s="307">
        <f t="shared" si="2"/>
        <v>1755</v>
      </c>
      <c r="G48" s="307"/>
      <c r="H48" s="307">
        <f t="shared" si="3"/>
        <v>1755</v>
      </c>
      <c r="I48" s="313"/>
    </row>
    <row r="49" ht="20.1" customHeight="1" spans="1:9">
      <c r="A49" s="589" t="s">
        <v>75</v>
      </c>
      <c r="B49" s="339" t="s">
        <v>1679</v>
      </c>
      <c r="C49" s="31" t="s">
        <v>1507</v>
      </c>
      <c r="D49" s="31">
        <v>4</v>
      </c>
      <c r="E49" s="306">
        <v>3</v>
      </c>
      <c r="F49" s="307">
        <f t="shared" si="2"/>
        <v>12</v>
      </c>
      <c r="G49" s="307"/>
      <c r="H49" s="307">
        <f t="shared" si="3"/>
        <v>12</v>
      </c>
      <c r="I49" s="313"/>
    </row>
    <row r="50" ht="20.1" customHeight="1" spans="1:9">
      <c r="A50" s="589" t="s">
        <v>79</v>
      </c>
      <c r="B50" s="339" t="s">
        <v>1680</v>
      </c>
      <c r="C50" s="31" t="s">
        <v>1507</v>
      </c>
      <c r="D50" s="31">
        <v>34</v>
      </c>
      <c r="E50" s="306">
        <v>1.9</v>
      </c>
      <c r="F50" s="307">
        <f t="shared" si="2"/>
        <v>64.6</v>
      </c>
      <c r="G50" s="307"/>
      <c r="H50" s="307">
        <f t="shared" si="3"/>
        <v>64.6</v>
      </c>
      <c r="I50" s="313"/>
    </row>
    <row r="51" ht="20.1" customHeight="1" spans="1:9">
      <c r="A51" s="589" t="s">
        <v>83</v>
      </c>
      <c r="B51" s="339" t="s">
        <v>1681</v>
      </c>
      <c r="C51" s="31" t="s">
        <v>1507</v>
      </c>
      <c r="D51" s="31">
        <v>209</v>
      </c>
      <c r="E51" s="306">
        <v>9</v>
      </c>
      <c r="F51" s="307">
        <f t="shared" si="2"/>
        <v>1881</v>
      </c>
      <c r="G51" s="307"/>
      <c r="H51" s="307">
        <f t="shared" si="3"/>
        <v>1881</v>
      </c>
      <c r="I51" s="313"/>
    </row>
    <row r="52" ht="20.1" customHeight="1" spans="1:9">
      <c r="A52" s="589" t="s">
        <v>87</v>
      </c>
      <c r="B52" s="339" t="s">
        <v>1682</v>
      </c>
      <c r="C52" s="31" t="s">
        <v>1507</v>
      </c>
      <c r="D52" s="31">
        <v>300</v>
      </c>
      <c r="E52" s="306">
        <v>0.72</v>
      </c>
      <c r="F52" s="307">
        <f t="shared" si="2"/>
        <v>216</v>
      </c>
      <c r="G52" s="307"/>
      <c r="H52" s="307">
        <f t="shared" si="3"/>
        <v>216</v>
      </c>
      <c r="I52" s="313"/>
    </row>
    <row r="53" ht="20.1" customHeight="1" spans="1:9">
      <c r="A53" s="589" t="s">
        <v>91</v>
      </c>
      <c r="B53" s="339" t="s">
        <v>1683</v>
      </c>
      <c r="C53" s="31" t="s">
        <v>1507</v>
      </c>
      <c r="D53" s="31">
        <v>20</v>
      </c>
      <c r="E53" s="306">
        <v>2.2</v>
      </c>
      <c r="F53" s="307">
        <f t="shared" si="2"/>
        <v>44</v>
      </c>
      <c r="G53" s="307"/>
      <c r="H53" s="307">
        <f t="shared" si="3"/>
        <v>44</v>
      </c>
      <c r="I53" s="313"/>
    </row>
    <row r="54" ht="20.1" customHeight="1" spans="1:9">
      <c r="A54" s="589" t="s">
        <v>95</v>
      </c>
      <c r="B54" s="339" t="s">
        <v>1684</v>
      </c>
      <c r="C54" s="31" t="s">
        <v>1507</v>
      </c>
      <c r="D54" s="31">
        <v>39</v>
      </c>
      <c r="E54" s="306">
        <v>2.8</v>
      </c>
      <c r="F54" s="307">
        <f t="shared" si="2"/>
        <v>109.2</v>
      </c>
      <c r="G54" s="307"/>
      <c r="H54" s="307">
        <f t="shared" si="3"/>
        <v>109.2</v>
      </c>
      <c r="I54" s="313"/>
    </row>
    <row r="55" ht="20.1" customHeight="1" spans="1:9">
      <c r="A55" s="589" t="s">
        <v>99</v>
      </c>
      <c r="B55" s="339" t="s">
        <v>1651</v>
      </c>
      <c r="C55" s="31" t="s">
        <v>1507</v>
      </c>
      <c r="D55" s="31">
        <v>5000</v>
      </c>
      <c r="E55" s="306">
        <v>0.4</v>
      </c>
      <c r="F55" s="307">
        <f t="shared" si="2"/>
        <v>2000</v>
      </c>
      <c r="G55" s="307"/>
      <c r="H55" s="307">
        <f t="shared" si="3"/>
        <v>2000</v>
      </c>
      <c r="I55" s="313"/>
    </row>
    <row r="56" ht="20.1" customHeight="1" spans="1:9">
      <c r="A56" s="589" t="s">
        <v>102</v>
      </c>
      <c r="B56" s="339" t="s">
        <v>1685</v>
      </c>
      <c r="C56" s="31" t="s">
        <v>1507</v>
      </c>
      <c r="D56" s="31">
        <v>195</v>
      </c>
      <c r="E56" s="306">
        <v>7.5</v>
      </c>
      <c r="F56" s="307">
        <f t="shared" si="2"/>
        <v>1462.5</v>
      </c>
      <c r="G56" s="307"/>
      <c r="H56" s="307">
        <f t="shared" si="3"/>
        <v>1462.5</v>
      </c>
      <c r="I56" s="313"/>
    </row>
    <row r="57" ht="20.1" customHeight="1" spans="1:9">
      <c r="A57" s="589" t="s">
        <v>106</v>
      </c>
      <c r="B57" s="339" t="s">
        <v>1686</v>
      </c>
      <c r="C57" s="31" t="s">
        <v>1507</v>
      </c>
      <c r="D57" s="31">
        <v>26</v>
      </c>
      <c r="E57" s="306">
        <v>3.8</v>
      </c>
      <c r="F57" s="307">
        <f t="shared" si="2"/>
        <v>98.8</v>
      </c>
      <c r="G57" s="307"/>
      <c r="H57" s="307">
        <f t="shared" si="3"/>
        <v>98.8</v>
      </c>
      <c r="I57" s="313"/>
    </row>
    <row r="58" ht="20.1" customHeight="1" spans="1:9">
      <c r="A58" s="589" t="s">
        <v>108</v>
      </c>
      <c r="B58" s="339" t="s">
        <v>1687</v>
      </c>
      <c r="C58" s="31" t="s">
        <v>1507</v>
      </c>
      <c r="D58" s="31">
        <v>136</v>
      </c>
      <c r="E58" s="306">
        <v>5.5</v>
      </c>
      <c r="F58" s="307">
        <f t="shared" si="2"/>
        <v>748</v>
      </c>
      <c r="G58" s="307"/>
      <c r="H58" s="307">
        <f t="shared" si="3"/>
        <v>748</v>
      </c>
      <c r="I58" s="313"/>
    </row>
    <row r="59" ht="20.1" customHeight="1" spans="1:9">
      <c r="A59" s="589" t="s">
        <v>112</v>
      </c>
      <c r="B59" s="339" t="s">
        <v>1688</v>
      </c>
      <c r="C59" s="31" t="s">
        <v>1507</v>
      </c>
      <c r="D59" s="31">
        <v>37</v>
      </c>
      <c r="E59" s="306">
        <v>4.5</v>
      </c>
      <c r="F59" s="307">
        <f t="shared" si="2"/>
        <v>166.5</v>
      </c>
      <c r="G59" s="307"/>
      <c r="H59" s="307">
        <f t="shared" si="3"/>
        <v>166.5</v>
      </c>
      <c r="I59" s="313"/>
    </row>
    <row r="60" ht="20.1" customHeight="1" spans="1:9">
      <c r="A60" s="589" t="s">
        <v>114</v>
      </c>
      <c r="B60" s="339" t="s">
        <v>1689</v>
      </c>
      <c r="C60" s="31" t="s">
        <v>1507</v>
      </c>
      <c r="D60" s="31">
        <v>127</v>
      </c>
      <c r="E60" s="306">
        <v>2.9</v>
      </c>
      <c r="F60" s="307">
        <f t="shared" ref="F60:F91" si="4">D60*E60</f>
        <v>368.3</v>
      </c>
      <c r="G60" s="307"/>
      <c r="H60" s="307">
        <f t="shared" ref="H60:H91" si="5">F60</f>
        <v>368.3</v>
      </c>
      <c r="I60" s="313"/>
    </row>
    <row r="61" ht="20.1" customHeight="1" spans="1:9">
      <c r="A61" s="589" t="s">
        <v>117</v>
      </c>
      <c r="B61" s="339" t="s">
        <v>1690</v>
      </c>
      <c r="C61" s="31" t="s">
        <v>1507</v>
      </c>
      <c r="D61" s="31">
        <v>25</v>
      </c>
      <c r="E61" s="306">
        <v>2.5</v>
      </c>
      <c r="F61" s="307">
        <f t="shared" si="4"/>
        <v>62.5</v>
      </c>
      <c r="G61" s="307"/>
      <c r="H61" s="307">
        <f t="shared" si="5"/>
        <v>62.5</v>
      </c>
      <c r="I61" s="313"/>
    </row>
    <row r="62" ht="20.1" customHeight="1" spans="1:9">
      <c r="A62" s="589" t="s">
        <v>121</v>
      </c>
      <c r="B62" s="339" t="s">
        <v>1691</v>
      </c>
      <c r="C62" s="31" t="s">
        <v>1507</v>
      </c>
      <c r="D62" s="31">
        <v>79</v>
      </c>
      <c r="E62" s="306">
        <v>5.5</v>
      </c>
      <c r="F62" s="307">
        <f t="shared" si="4"/>
        <v>434.5</v>
      </c>
      <c r="G62" s="307"/>
      <c r="H62" s="307">
        <f t="shared" si="5"/>
        <v>434.5</v>
      </c>
      <c r="I62" s="313"/>
    </row>
    <row r="63" ht="20.1" customHeight="1" spans="1:9">
      <c r="A63" s="589" t="s">
        <v>229</v>
      </c>
      <c r="B63" s="339" t="s">
        <v>1692</v>
      </c>
      <c r="C63" s="31" t="s">
        <v>1507</v>
      </c>
      <c r="D63" s="31">
        <v>180</v>
      </c>
      <c r="E63" s="306">
        <v>3.5</v>
      </c>
      <c r="F63" s="307">
        <f t="shared" si="4"/>
        <v>630</v>
      </c>
      <c r="G63" s="307"/>
      <c r="H63" s="307">
        <f t="shared" si="5"/>
        <v>630</v>
      </c>
      <c r="I63" s="313"/>
    </row>
    <row r="64" ht="20.1" customHeight="1" spans="1:9">
      <c r="A64" s="589" t="s">
        <v>232</v>
      </c>
      <c r="B64" s="339" t="s">
        <v>1693</v>
      </c>
      <c r="C64" s="31" t="s">
        <v>1507</v>
      </c>
      <c r="D64" s="31">
        <v>19</v>
      </c>
      <c r="E64" s="306">
        <v>3</v>
      </c>
      <c r="F64" s="307">
        <f t="shared" si="4"/>
        <v>57</v>
      </c>
      <c r="G64" s="307"/>
      <c r="H64" s="307">
        <f t="shared" si="5"/>
        <v>57</v>
      </c>
      <c r="I64" s="313"/>
    </row>
    <row r="65" ht="20.1" customHeight="1" spans="1:9">
      <c r="A65" s="589" t="s">
        <v>234</v>
      </c>
      <c r="B65" s="339" t="s">
        <v>1694</v>
      </c>
      <c r="C65" s="31" t="s">
        <v>1507</v>
      </c>
      <c r="D65" s="31">
        <v>15</v>
      </c>
      <c r="E65" s="306">
        <v>8</v>
      </c>
      <c r="F65" s="307">
        <f t="shared" si="4"/>
        <v>120</v>
      </c>
      <c r="G65" s="307"/>
      <c r="H65" s="307">
        <f t="shared" si="5"/>
        <v>120</v>
      </c>
      <c r="I65" s="313"/>
    </row>
    <row r="66" ht="20.1" customHeight="1" spans="1:9">
      <c r="A66" s="589" t="s">
        <v>236</v>
      </c>
      <c r="B66" s="339" t="s">
        <v>1695</v>
      </c>
      <c r="C66" s="31" t="s">
        <v>1507</v>
      </c>
      <c r="D66" s="31">
        <v>110</v>
      </c>
      <c r="E66" s="306">
        <v>3.7</v>
      </c>
      <c r="F66" s="307">
        <f t="shared" si="4"/>
        <v>407</v>
      </c>
      <c r="G66" s="307"/>
      <c r="H66" s="307">
        <f t="shared" si="5"/>
        <v>407</v>
      </c>
      <c r="I66" s="313"/>
    </row>
    <row r="67" ht="20.1" customHeight="1" spans="1:9">
      <c r="A67" s="589" t="s">
        <v>238</v>
      </c>
      <c r="B67" s="339" t="s">
        <v>1696</v>
      </c>
      <c r="C67" s="31" t="s">
        <v>1507</v>
      </c>
      <c r="D67" s="31">
        <v>800</v>
      </c>
      <c r="E67" s="306">
        <v>0.25</v>
      </c>
      <c r="F67" s="307">
        <f t="shared" si="4"/>
        <v>200</v>
      </c>
      <c r="G67" s="307"/>
      <c r="H67" s="307">
        <f t="shared" si="5"/>
        <v>200</v>
      </c>
      <c r="I67" s="313"/>
    </row>
    <row r="68" ht="20.1" customHeight="1" spans="1:9">
      <c r="A68" s="589" t="s">
        <v>240</v>
      </c>
      <c r="B68" s="339" t="s">
        <v>1697</v>
      </c>
      <c r="C68" s="31" t="s">
        <v>1507</v>
      </c>
      <c r="D68" s="31">
        <v>3</v>
      </c>
      <c r="E68" s="306">
        <v>6.2</v>
      </c>
      <c r="F68" s="307">
        <f t="shared" si="4"/>
        <v>18.6</v>
      </c>
      <c r="G68" s="307"/>
      <c r="H68" s="307">
        <f t="shared" si="5"/>
        <v>18.6</v>
      </c>
      <c r="I68" s="313"/>
    </row>
    <row r="69" ht="20.1" customHeight="1" spans="1:9">
      <c r="A69" s="589" t="s">
        <v>242</v>
      </c>
      <c r="B69" s="339" t="s">
        <v>1698</v>
      </c>
      <c r="C69" s="31" t="s">
        <v>1507</v>
      </c>
      <c r="D69" s="31">
        <v>55</v>
      </c>
      <c r="E69" s="306">
        <v>3.9</v>
      </c>
      <c r="F69" s="307">
        <f t="shared" si="4"/>
        <v>214.5</v>
      </c>
      <c r="G69" s="307"/>
      <c r="H69" s="307">
        <f t="shared" si="5"/>
        <v>214.5</v>
      </c>
      <c r="I69" s="313"/>
    </row>
    <row r="70" ht="20.1" customHeight="1" spans="1:9">
      <c r="A70" s="589" t="s">
        <v>244</v>
      </c>
      <c r="B70" s="339" t="s">
        <v>1699</v>
      </c>
      <c r="C70" s="31" t="s">
        <v>1507</v>
      </c>
      <c r="D70" s="31">
        <v>19</v>
      </c>
      <c r="E70" s="306">
        <v>8</v>
      </c>
      <c r="F70" s="307">
        <f t="shared" si="4"/>
        <v>152</v>
      </c>
      <c r="G70" s="307"/>
      <c r="H70" s="307">
        <f t="shared" si="5"/>
        <v>152</v>
      </c>
      <c r="I70" s="313"/>
    </row>
    <row r="71" ht="20.1" customHeight="1" spans="1:9">
      <c r="A71" s="589" t="s">
        <v>246</v>
      </c>
      <c r="B71" s="339" t="s">
        <v>1700</v>
      </c>
      <c r="C71" s="31" t="s">
        <v>1507</v>
      </c>
      <c r="D71" s="31">
        <v>101</v>
      </c>
      <c r="E71" s="306">
        <v>8</v>
      </c>
      <c r="F71" s="307">
        <f t="shared" si="4"/>
        <v>808</v>
      </c>
      <c r="G71" s="307"/>
      <c r="H71" s="307">
        <f t="shared" si="5"/>
        <v>808</v>
      </c>
      <c r="I71" s="313"/>
    </row>
    <row r="72" ht="20.1" customHeight="1" spans="1:9">
      <c r="A72" s="589" t="s">
        <v>249</v>
      </c>
      <c r="B72" s="339" t="s">
        <v>1701</v>
      </c>
      <c r="C72" s="31" t="s">
        <v>1507</v>
      </c>
      <c r="D72" s="31">
        <v>18</v>
      </c>
      <c r="E72" s="306">
        <v>6.5</v>
      </c>
      <c r="F72" s="307">
        <f t="shared" si="4"/>
        <v>117</v>
      </c>
      <c r="G72" s="307"/>
      <c r="H72" s="307">
        <f t="shared" si="5"/>
        <v>117</v>
      </c>
      <c r="I72" s="313"/>
    </row>
    <row r="73" ht="20.1" customHeight="1" spans="1:9">
      <c r="A73" s="589" t="s">
        <v>252</v>
      </c>
      <c r="B73" s="339" t="s">
        <v>1702</v>
      </c>
      <c r="C73" s="31" t="s">
        <v>1507</v>
      </c>
      <c r="D73" s="31">
        <v>108</v>
      </c>
      <c r="E73" s="306">
        <v>6.8</v>
      </c>
      <c r="F73" s="307">
        <f t="shared" si="4"/>
        <v>734.4</v>
      </c>
      <c r="G73" s="307"/>
      <c r="H73" s="307">
        <f t="shared" si="5"/>
        <v>734.4</v>
      </c>
      <c r="I73" s="313"/>
    </row>
    <row r="74" ht="20.1" customHeight="1" spans="1:9">
      <c r="A74" s="589" t="s">
        <v>255</v>
      </c>
      <c r="B74" s="339" t="s">
        <v>1703</v>
      </c>
      <c r="C74" s="31" t="s">
        <v>1507</v>
      </c>
      <c r="D74" s="31">
        <v>1</v>
      </c>
      <c r="E74" s="306">
        <v>1.5</v>
      </c>
      <c r="F74" s="307">
        <f t="shared" si="4"/>
        <v>1.5</v>
      </c>
      <c r="G74" s="307"/>
      <c r="H74" s="307">
        <f t="shared" si="5"/>
        <v>1.5</v>
      </c>
      <c r="I74" s="313"/>
    </row>
    <row r="75" ht="20.1" customHeight="1" spans="1:9">
      <c r="A75" s="589" t="s">
        <v>258</v>
      </c>
      <c r="B75" s="339" t="s">
        <v>1704</v>
      </c>
      <c r="C75" s="31" t="s">
        <v>1507</v>
      </c>
      <c r="D75" s="31">
        <v>3</v>
      </c>
      <c r="E75" s="306">
        <v>2.5</v>
      </c>
      <c r="F75" s="307">
        <f t="shared" si="4"/>
        <v>7.5</v>
      </c>
      <c r="G75" s="307"/>
      <c r="H75" s="307">
        <f t="shared" si="5"/>
        <v>7.5</v>
      </c>
      <c r="I75" s="313"/>
    </row>
    <row r="76" ht="20.1" customHeight="1" spans="1:9">
      <c r="A76" s="589" t="s">
        <v>261</v>
      </c>
      <c r="B76" s="339" t="s">
        <v>1705</v>
      </c>
      <c r="C76" s="31" t="s">
        <v>1507</v>
      </c>
      <c r="D76" s="31">
        <v>150</v>
      </c>
      <c r="E76" s="306">
        <v>0.4</v>
      </c>
      <c r="F76" s="307">
        <f t="shared" si="4"/>
        <v>60</v>
      </c>
      <c r="G76" s="307"/>
      <c r="H76" s="307">
        <f t="shared" si="5"/>
        <v>60</v>
      </c>
      <c r="I76" s="313"/>
    </row>
    <row r="77" ht="20.1" customHeight="1" spans="1:9">
      <c r="A77" s="589" t="s">
        <v>264</v>
      </c>
      <c r="B77" s="339" t="s">
        <v>1706</v>
      </c>
      <c r="C77" s="31" t="s">
        <v>1507</v>
      </c>
      <c r="D77" s="31">
        <v>152</v>
      </c>
      <c r="E77" s="306">
        <v>3.9</v>
      </c>
      <c r="F77" s="307">
        <f t="shared" si="4"/>
        <v>592.8</v>
      </c>
      <c r="G77" s="307"/>
      <c r="H77" s="307">
        <f t="shared" si="5"/>
        <v>592.8</v>
      </c>
      <c r="I77" s="313"/>
    </row>
    <row r="78" ht="20.1" customHeight="1" spans="1:9">
      <c r="A78" s="589" t="s">
        <v>267</v>
      </c>
      <c r="B78" s="339" t="s">
        <v>1707</v>
      </c>
      <c r="C78" s="31" t="s">
        <v>1507</v>
      </c>
      <c r="D78" s="31">
        <v>90</v>
      </c>
      <c r="E78" s="306">
        <v>2.9</v>
      </c>
      <c r="F78" s="307">
        <f t="shared" si="4"/>
        <v>261</v>
      </c>
      <c r="G78" s="307"/>
      <c r="H78" s="307">
        <f t="shared" si="5"/>
        <v>261</v>
      </c>
      <c r="I78" s="313"/>
    </row>
    <row r="79" ht="20.1" customHeight="1" spans="1:9">
      <c r="A79" s="589" t="s">
        <v>270</v>
      </c>
      <c r="B79" s="339" t="s">
        <v>1708</v>
      </c>
      <c r="C79" s="31" t="s">
        <v>1507</v>
      </c>
      <c r="D79" s="31">
        <v>5</v>
      </c>
      <c r="E79" s="306">
        <v>400</v>
      </c>
      <c r="F79" s="307">
        <f t="shared" si="4"/>
        <v>2000</v>
      </c>
      <c r="G79" s="307"/>
      <c r="H79" s="307">
        <f t="shared" si="5"/>
        <v>2000</v>
      </c>
      <c r="I79" s="313"/>
    </row>
    <row r="80" ht="20.1" customHeight="1" spans="1:9">
      <c r="A80" s="589" t="s">
        <v>272</v>
      </c>
      <c r="B80" s="339" t="s">
        <v>1709</v>
      </c>
      <c r="C80" s="31" t="s">
        <v>1507</v>
      </c>
      <c r="D80" s="31">
        <v>15</v>
      </c>
      <c r="E80" s="306">
        <v>2</v>
      </c>
      <c r="F80" s="307">
        <f t="shared" si="4"/>
        <v>30</v>
      </c>
      <c r="G80" s="307"/>
      <c r="H80" s="307">
        <f t="shared" si="5"/>
        <v>30</v>
      </c>
      <c r="I80" s="313"/>
    </row>
    <row r="81" ht="20.1" customHeight="1" spans="1:9">
      <c r="A81" s="589" t="s">
        <v>275</v>
      </c>
      <c r="B81" s="339" t="s">
        <v>1710</v>
      </c>
      <c r="C81" s="31" t="s">
        <v>1507</v>
      </c>
      <c r="D81" s="31">
        <v>810</v>
      </c>
      <c r="E81" s="306">
        <v>0.08</v>
      </c>
      <c r="F81" s="307">
        <f t="shared" si="4"/>
        <v>64.8</v>
      </c>
      <c r="G81" s="307"/>
      <c r="H81" s="307">
        <f t="shared" si="5"/>
        <v>64.8</v>
      </c>
      <c r="I81" s="313"/>
    </row>
    <row r="82" ht="20.1" customHeight="1" spans="1:9">
      <c r="A82" s="589" t="s">
        <v>278</v>
      </c>
      <c r="B82" s="339" t="s">
        <v>1711</v>
      </c>
      <c r="C82" s="31" t="s">
        <v>1507</v>
      </c>
      <c r="D82" s="31">
        <v>101</v>
      </c>
      <c r="E82" s="306">
        <v>6</v>
      </c>
      <c r="F82" s="307">
        <f t="shared" si="4"/>
        <v>606</v>
      </c>
      <c r="G82" s="307"/>
      <c r="H82" s="307">
        <f t="shared" si="5"/>
        <v>606</v>
      </c>
      <c r="I82" s="313"/>
    </row>
    <row r="83" ht="20.1" customHeight="1" spans="1:9">
      <c r="A83" s="589" t="s">
        <v>281</v>
      </c>
      <c r="B83" s="339" t="s">
        <v>1712</v>
      </c>
      <c r="C83" s="31" t="s">
        <v>1507</v>
      </c>
      <c r="D83" s="31">
        <v>2</v>
      </c>
      <c r="E83" s="306">
        <v>10</v>
      </c>
      <c r="F83" s="307">
        <f t="shared" si="4"/>
        <v>20</v>
      </c>
      <c r="G83" s="307"/>
      <c r="H83" s="307">
        <f t="shared" si="5"/>
        <v>20</v>
      </c>
      <c r="I83" s="313"/>
    </row>
    <row r="84" ht="20.1" customHeight="1" spans="1:9">
      <c r="A84" s="589" t="s">
        <v>283</v>
      </c>
      <c r="B84" s="339" t="s">
        <v>1713</v>
      </c>
      <c r="C84" s="31" t="s">
        <v>1507</v>
      </c>
      <c r="D84" s="31">
        <v>40</v>
      </c>
      <c r="E84" s="306">
        <v>2.5</v>
      </c>
      <c r="F84" s="307">
        <f t="shared" si="4"/>
        <v>100</v>
      </c>
      <c r="G84" s="307"/>
      <c r="H84" s="307">
        <f t="shared" si="5"/>
        <v>100</v>
      </c>
      <c r="I84" s="313"/>
    </row>
    <row r="85" ht="20.1" customHeight="1" spans="1:9">
      <c r="A85" s="589" t="s">
        <v>286</v>
      </c>
      <c r="B85" s="339" t="s">
        <v>1714</v>
      </c>
      <c r="C85" s="31" t="s">
        <v>1507</v>
      </c>
      <c r="D85" s="31">
        <v>45</v>
      </c>
      <c r="E85" s="306">
        <v>4</v>
      </c>
      <c r="F85" s="307">
        <f t="shared" si="4"/>
        <v>180</v>
      </c>
      <c r="G85" s="307"/>
      <c r="H85" s="307">
        <f t="shared" si="5"/>
        <v>180</v>
      </c>
      <c r="I85" s="313"/>
    </row>
    <row r="86" ht="20.1" customHeight="1" spans="1:9">
      <c r="A86" s="589" t="s">
        <v>289</v>
      </c>
      <c r="B86" s="339" t="s">
        <v>1715</v>
      </c>
      <c r="C86" s="31" t="s">
        <v>1507</v>
      </c>
      <c r="D86" s="31">
        <v>10</v>
      </c>
      <c r="E86" s="306">
        <v>6</v>
      </c>
      <c r="F86" s="307">
        <f t="shared" si="4"/>
        <v>60</v>
      </c>
      <c r="G86" s="307"/>
      <c r="H86" s="307">
        <f t="shared" si="5"/>
        <v>60</v>
      </c>
      <c r="I86" s="313"/>
    </row>
    <row r="87" ht="20.1" customHeight="1" spans="1:9">
      <c r="A87" s="589" t="s">
        <v>292</v>
      </c>
      <c r="B87" s="339" t="s">
        <v>1716</v>
      </c>
      <c r="C87" s="31" t="s">
        <v>1507</v>
      </c>
      <c r="D87" s="31">
        <v>95</v>
      </c>
      <c r="E87" s="306">
        <v>5</v>
      </c>
      <c r="F87" s="307">
        <f t="shared" si="4"/>
        <v>475</v>
      </c>
      <c r="G87" s="307"/>
      <c r="H87" s="307">
        <f t="shared" si="5"/>
        <v>475</v>
      </c>
      <c r="I87" s="313"/>
    </row>
    <row r="88" ht="20.1" customHeight="1" spans="1:9">
      <c r="A88" s="589" t="s">
        <v>295</v>
      </c>
      <c r="B88" s="339" t="s">
        <v>1717</v>
      </c>
      <c r="C88" s="31" t="s">
        <v>1507</v>
      </c>
      <c r="D88" s="31">
        <v>3500</v>
      </c>
      <c r="E88" s="306">
        <v>0.4</v>
      </c>
      <c r="F88" s="307">
        <f t="shared" si="4"/>
        <v>1400</v>
      </c>
      <c r="G88" s="307"/>
      <c r="H88" s="307">
        <f t="shared" si="5"/>
        <v>1400</v>
      </c>
      <c r="I88" s="313"/>
    </row>
    <row r="89" ht="20.1" customHeight="1" spans="1:9">
      <c r="A89" s="589" t="s">
        <v>298</v>
      </c>
      <c r="B89" s="339" t="s">
        <v>1718</v>
      </c>
      <c r="C89" s="31" t="s">
        <v>1507</v>
      </c>
      <c r="D89" s="31">
        <v>110</v>
      </c>
      <c r="E89" s="306">
        <v>0.4</v>
      </c>
      <c r="F89" s="307">
        <f t="shared" si="4"/>
        <v>44</v>
      </c>
      <c r="G89" s="307"/>
      <c r="H89" s="307">
        <f t="shared" si="5"/>
        <v>44</v>
      </c>
      <c r="I89" s="313"/>
    </row>
    <row r="90" ht="20.1" customHeight="1" spans="1:9">
      <c r="A90" s="589" t="s">
        <v>301</v>
      </c>
      <c r="B90" s="339" t="s">
        <v>1719</v>
      </c>
      <c r="C90" s="31" t="s">
        <v>1507</v>
      </c>
      <c r="D90" s="31">
        <v>290</v>
      </c>
      <c r="E90" s="306">
        <v>9.5</v>
      </c>
      <c r="F90" s="307">
        <f t="shared" si="4"/>
        <v>2755</v>
      </c>
      <c r="G90" s="307"/>
      <c r="H90" s="307">
        <f t="shared" si="5"/>
        <v>2755</v>
      </c>
      <c r="I90" s="313"/>
    </row>
    <row r="91" ht="20.1" customHeight="1" spans="1:9">
      <c r="A91" s="589" t="s">
        <v>304</v>
      </c>
      <c r="B91" s="339" t="s">
        <v>1720</v>
      </c>
      <c r="C91" s="31" t="s">
        <v>1507</v>
      </c>
      <c r="D91" s="31">
        <v>1</v>
      </c>
      <c r="E91" s="306">
        <v>24</v>
      </c>
      <c r="F91" s="307">
        <f t="shared" si="4"/>
        <v>24</v>
      </c>
      <c r="G91" s="307"/>
      <c r="H91" s="307">
        <f t="shared" si="5"/>
        <v>24</v>
      </c>
      <c r="I91" s="313"/>
    </row>
    <row r="92" ht="20.1" customHeight="1" spans="1:9">
      <c r="A92" s="589" t="s">
        <v>643</v>
      </c>
      <c r="B92" s="339" t="s">
        <v>1721</v>
      </c>
      <c r="C92" s="31" t="s">
        <v>1507</v>
      </c>
      <c r="D92" s="31">
        <v>4</v>
      </c>
      <c r="E92" s="306">
        <v>12.5</v>
      </c>
      <c r="F92" s="307">
        <f t="shared" ref="F92:F123" si="6">D92*E92</f>
        <v>50</v>
      </c>
      <c r="G92" s="307"/>
      <c r="H92" s="307">
        <f t="shared" ref="H92:H123" si="7">F92</f>
        <v>50</v>
      </c>
      <c r="I92" s="313"/>
    </row>
    <row r="93" ht="20.1" customHeight="1" spans="1:9">
      <c r="A93" s="589" t="s">
        <v>645</v>
      </c>
      <c r="B93" s="339" t="s">
        <v>1722</v>
      </c>
      <c r="C93" s="31" t="s">
        <v>1507</v>
      </c>
      <c r="D93" s="31">
        <v>19</v>
      </c>
      <c r="E93" s="306">
        <v>0.75</v>
      </c>
      <c r="F93" s="307">
        <f t="shared" si="6"/>
        <v>14.25</v>
      </c>
      <c r="G93" s="307"/>
      <c r="H93" s="307">
        <f t="shared" si="7"/>
        <v>14.25</v>
      </c>
      <c r="I93" s="313"/>
    </row>
    <row r="94" ht="20.1" customHeight="1" spans="1:9">
      <c r="A94" s="589" t="s">
        <v>647</v>
      </c>
      <c r="B94" s="339" t="s">
        <v>1723</v>
      </c>
      <c r="C94" s="31" t="s">
        <v>1507</v>
      </c>
      <c r="D94" s="31">
        <v>10</v>
      </c>
      <c r="E94" s="306">
        <v>1.5</v>
      </c>
      <c r="F94" s="307">
        <f t="shared" si="6"/>
        <v>15</v>
      </c>
      <c r="G94" s="307"/>
      <c r="H94" s="307">
        <f t="shared" si="7"/>
        <v>15</v>
      </c>
      <c r="I94" s="313"/>
    </row>
    <row r="95" ht="20.1" customHeight="1" spans="1:9">
      <c r="A95" s="589" t="s">
        <v>649</v>
      </c>
      <c r="B95" s="339" t="s">
        <v>1724</v>
      </c>
      <c r="C95" s="31" t="s">
        <v>1507</v>
      </c>
      <c r="D95" s="31">
        <v>7840</v>
      </c>
      <c r="E95" s="306">
        <v>0.35</v>
      </c>
      <c r="F95" s="307">
        <f t="shared" si="6"/>
        <v>2744</v>
      </c>
      <c r="G95" s="307"/>
      <c r="H95" s="307">
        <f t="shared" si="7"/>
        <v>2744</v>
      </c>
      <c r="I95" s="313"/>
    </row>
    <row r="96" ht="20.1" customHeight="1" spans="1:9">
      <c r="A96" s="589" t="s">
        <v>651</v>
      </c>
      <c r="B96" s="339" t="s">
        <v>1725</v>
      </c>
      <c r="C96" s="31" t="s">
        <v>1507</v>
      </c>
      <c r="D96" s="31">
        <v>8</v>
      </c>
      <c r="E96" s="306">
        <v>5.5</v>
      </c>
      <c r="F96" s="307">
        <f t="shared" si="6"/>
        <v>44</v>
      </c>
      <c r="G96" s="307"/>
      <c r="H96" s="307">
        <f t="shared" si="7"/>
        <v>44</v>
      </c>
      <c r="I96" s="313"/>
    </row>
    <row r="97" ht="20.1" customHeight="1" spans="1:9">
      <c r="A97" s="589" t="s">
        <v>653</v>
      </c>
      <c r="B97" s="339" t="s">
        <v>1725</v>
      </c>
      <c r="C97" s="31" t="s">
        <v>1507</v>
      </c>
      <c r="D97" s="31">
        <v>400</v>
      </c>
      <c r="E97" s="306">
        <v>0.04</v>
      </c>
      <c r="F97" s="307">
        <f t="shared" si="6"/>
        <v>16</v>
      </c>
      <c r="G97" s="307"/>
      <c r="H97" s="307">
        <f t="shared" si="7"/>
        <v>16</v>
      </c>
      <c r="I97" s="313"/>
    </row>
    <row r="98" ht="20.1" customHeight="1" spans="1:9">
      <c r="A98" s="589" t="s">
        <v>655</v>
      </c>
      <c r="B98" s="339" t="s">
        <v>1726</v>
      </c>
      <c r="C98" s="31" t="s">
        <v>1507</v>
      </c>
      <c r="D98" s="31">
        <v>45</v>
      </c>
      <c r="E98" s="306">
        <v>0.33</v>
      </c>
      <c r="F98" s="307">
        <f t="shared" si="6"/>
        <v>14.85</v>
      </c>
      <c r="G98" s="307"/>
      <c r="H98" s="307">
        <f t="shared" si="7"/>
        <v>14.85</v>
      </c>
      <c r="I98" s="313"/>
    </row>
    <row r="99" ht="20.1" customHeight="1" spans="1:9">
      <c r="A99" s="589" t="s">
        <v>657</v>
      </c>
      <c r="B99" s="339" t="s">
        <v>1727</v>
      </c>
      <c r="C99" s="31" t="s">
        <v>1507</v>
      </c>
      <c r="D99" s="31">
        <v>145</v>
      </c>
      <c r="E99" s="306">
        <v>1.8</v>
      </c>
      <c r="F99" s="307">
        <f t="shared" si="6"/>
        <v>261</v>
      </c>
      <c r="G99" s="307"/>
      <c r="H99" s="307">
        <f t="shared" si="7"/>
        <v>261</v>
      </c>
      <c r="I99" s="313"/>
    </row>
    <row r="100" ht="20.1" customHeight="1" spans="1:9">
      <c r="A100" s="589" t="s">
        <v>659</v>
      </c>
      <c r="B100" s="339" t="s">
        <v>1728</v>
      </c>
      <c r="C100" s="31" t="s">
        <v>1507</v>
      </c>
      <c r="D100" s="31">
        <v>487</v>
      </c>
      <c r="E100" s="306">
        <v>0.24</v>
      </c>
      <c r="F100" s="307">
        <f t="shared" si="6"/>
        <v>116.88</v>
      </c>
      <c r="G100" s="307"/>
      <c r="H100" s="307">
        <f t="shared" si="7"/>
        <v>116.88</v>
      </c>
      <c r="I100" s="313"/>
    </row>
    <row r="101" ht="20.1" customHeight="1" spans="1:9">
      <c r="A101" s="589" t="s">
        <v>661</v>
      </c>
      <c r="B101" s="339" t="s">
        <v>1729</v>
      </c>
      <c r="C101" s="31" t="s">
        <v>1507</v>
      </c>
      <c r="D101" s="31">
        <v>2511</v>
      </c>
      <c r="E101" s="306">
        <v>0.22</v>
      </c>
      <c r="F101" s="307">
        <f t="shared" si="6"/>
        <v>552.42</v>
      </c>
      <c r="G101" s="307"/>
      <c r="H101" s="307">
        <f t="shared" si="7"/>
        <v>552.42</v>
      </c>
      <c r="I101" s="313"/>
    </row>
    <row r="102" ht="20.1" customHeight="1" spans="1:9">
      <c r="A102" s="589" t="s">
        <v>663</v>
      </c>
      <c r="B102" s="339" t="s">
        <v>1730</v>
      </c>
      <c r="C102" s="31" t="s">
        <v>1507</v>
      </c>
      <c r="D102" s="31">
        <v>50</v>
      </c>
      <c r="E102" s="306">
        <v>3</v>
      </c>
      <c r="F102" s="307">
        <f t="shared" si="6"/>
        <v>150</v>
      </c>
      <c r="G102" s="307"/>
      <c r="H102" s="307">
        <f t="shared" si="7"/>
        <v>150</v>
      </c>
      <c r="I102" s="313"/>
    </row>
    <row r="103" ht="20.1" customHeight="1" spans="1:9">
      <c r="A103" s="589" t="s">
        <v>665</v>
      </c>
      <c r="B103" s="339" t="s">
        <v>1731</v>
      </c>
      <c r="C103" s="31" t="s">
        <v>1507</v>
      </c>
      <c r="D103" s="31">
        <v>4000</v>
      </c>
      <c r="E103" s="306">
        <v>0.8</v>
      </c>
      <c r="F103" s="307">
        <f t="shared" si="6"/>
        <v>3200</v>
      </c>
      <c r="G103" s="307"/>
      <c r="H103" s="307">
        <f t="shared" si="7"/>
        <v>3200</v>
      </c>
      <c r="I103" s="313"/>
    </row>
    <row r="104" ht="20.1" customHeight="1" spans="1:9">
      <c r="A104" s="589" t="s">
        <v>667</v>
      </c>
      <c r="B104" s="339" t="s">
        <v>1732</v>
      </c>
      <c r="C104" s="31" t="s">
        <v>1507</v>
      </c>
      <c r="D104" s="31">
        <v>20</v>
      </c>
      <c r="E104" s="306">
        <v>11</v>
      </c>
      <c r="F104" s="307">
        <f t="shared" si="6"/>
        <v>220</v>
      </c>
      <c r="G104" s="307"/>
      <c r="H104" s="307">
        <f t="shared" si="7"/>
        <v>220</v>
      </c>
      <c r="I104" s="313"/>
    </row>
    <row r="105" ht="20.1" customHeight="1" spans="1:9">
      <c r="A105" s="589" t="s">
        <v>669</v>
      </c>
      <c r="B105" s="339" t="s">
        <v>1733</v>
      </c>
      <c r="C105" s="31" t="s">
        <v>1507</v>
      </c>
      <c r="D105" s="31">
        <v>1</v>
      </c>
      <c r="E105" s="306">
        <v>16</v>
      </c>
      <c r="F105" s="307">
        <f t="shared" si="6"/>
        <v>16</v>
      </c>
      <c r="G105" s="307"/>
      <c r="H105" s="307">
        <f t="shared" si="7"/>
        <v>16</v>
      </c>
      <c r="I105" s="313"/>
    </row>
    <row r="106" ht="20.1" customHeight="1" spans="1:9">
      <c r="A106" s="589" t="s">
        <v>671</v>
      </c>
      <c r="B106" s="339" t="s">
        <v>1734</v>
      </c>
      <c r="C106" s="31" t="s">
        <v>1507</v>
      </c>
      <c r="D106" s="31">
        <v>320</v>
      </c>
      <c r="E106" s="306">
        <v>2.05</v>
      </c>
      <c r="F106" s="307">
        <f t="shared" si="6"/>
        <v>656</v>
      </c>
      <c r="G106" s="307"/>
      <c r="H106" s="307">
        <f t="shared" si="7"/>
        <v>656</v>
      </c>
      <c r="I106" s="313"/>
    </row>
    <row r="107" ht="20.1" customHeight="1" spans="1:9">
      <c r="A107" s="589" t="s">
        <v>673</v>
      </c>
      <c r="B107" s="339" t="s">
        <v>1735</v>
      </c>
      <c r="C107" s="31" t="s">
        <v>1507</v>
      </c>
      <c r="D107" s="31">
        <v>800</v>
      </c>
      <c r="E107" s="306">
        <v>0.8</v>
      </c>
      <c r="F107" s="307">
        <f t="shared" si="6"/>
        <v>640</v>
      </c>
      <c r="G107" s="307"/>
      <c r="H107" s="307">
        <f t="shared" si="7"/>
        <v>640</v>
      </c>
      <c r="I107" s="313"/>
    </row>
    <row r="108" ht="20.1" customHeight="1" spans="1:9">
      <c r="A108" s="589" t="s">
        <v>675</v>
      </c>
      <c r="B108" s="339" t="s">
        <v>1736</v>
      </c>
      <c r="C108" s="31" t="s">
        <v>1507</v>
      </c>
      <c r="D108" s="31">
        <v>29</v>
      </c>
      <c r="E108" s="306">
        <v>3.5</v>
      </c>
      <c r="F108" s="307">
        <f t="shared" si="6"/>
        <v>101.5</v>
      </c>
      <c r="G108" s="307"/>
      <c r="H108" s="307">
        <f t="shared" si="7"/>
        <v>101.5</v>
      </c>
      <c r="I108" s="313"/>
    </row>
    <row r="109" ht="20.1" customHeight="1" spans="1:9">
      <c r="A109" s="589" t="s">
        <v>677</v>
      </c>
      <c r="B109" s="339" t="s">
        <v>1737</v>
      </c>
      <c r="C109" s="31" t="s">
        <v>1507</v>
      </c>
      <c r="D109" s="31">
        <v>650</v>
      </c>
      <c r="E109" s="306">
        <v>0.4</v>
      </c>
      <c r="F109" s="307">
        <f t="shared" si="6"/>
        <v>260</v>
      </c>
      <c r="G109" s="307"/>
      <c r="H109" s="307">
        <f t="shared" si="7"/>
        <v>260</v>
      </c>
      <c r="I109" s="313"/>
    </row>
    <row r="110" ht="20.1" customHeight="1" spans="1:9">
      <c r="A110" s="589" t="s">
        <v>679</v>
      </c>
      <c r="B110" s="339" t="s">
        <v>1738</v>
      </c>
      <c r="C110" s="31" t="s">
        <v>1507</v>
      </c>
      <c r="D110" s="31">
        <v>3</v>
      </c>
      <c r="E110" s="306">
        <v>6.5</v>
      </c>
      <c r="F110" s="307">
        <f t="shared" si="6"/>
        <v>19.5</v>
      </c>
      <c r="G110" s="307"/>
      <c r="H110" s="307">
        <f t="shared" si="7"/>
        <v>19.5</v>
      </c>
      <c r="I110" s="313"/>
    </row>
    <row r="111" ht="20.1" customHeight="1" spans="1:9">
      <c r="A111" s="589" t="s">
        <v>681</v>
      </c>
      <c r="B111" s="339" t="s">
        <v>1739</v>
      </c>
      <c r="C111" s="31" t="s">
        <v>1507</v>
      </c>
      <c r="D111" s="31">
        <v>94</v>
      </c>
      <c r="E111" s="306">
        <v>5.8</v>
      </c>
      <c r="F111" s="307">
        <f t="shared" si="6"/>
        <v>545.2</v>
      </c>
      <c r="G111" s="307"/>
      <c r="H111" s="307">
        <f t="shared" si="7"/>
        <v>545.2</v>
      </c>
      <c r="I111" s="313"/>
    </row>
    <row r="112" ht="20.1" customHeight="1" spans="1:9">
      <c r="A112" s="589" t="s">
        <v>683</v>
      </c>
      <c r="B112" s="339" t="s">
        <v>1740</v>
      </c>
      <c r="C112" s="31" t="s">
        <v>1507</v>
      </c>
      <c r="D112" s="31">
        <v>3</v>
      </c>
      <c r="E112" s="306">
        <v>3</v>
      </c>
      <c r="F112" s="307">
        <f t="shared" si="6"/>
        <v>9</v>
      </c>
      <c r="G112" s="307"/>
      <c r="H112" s="307">
        <f t="shared" si="7"/>
        <v>9</v>
      </c>
      <c r="I112" s="313"/>
    </row>
    <row r="113" ht="20.1" customHeight="1" spans="1:9">
      <c r="A113" s="589" t="s">
        <v>685</v>
      </c>
      <c r="B113" s="339" t="s">
        <v>1741</v>
      </c>
      <c r="C113" s="31" t="s">
        <v>1507</v>
      </c>
      <c r="D113" s="31">
        <v>2</v>
      </c>
      <c r="E113" s="306">
        <v>45</v>
      </c>
      <c r="F113" s="307">
        <f t="shared" si="6"/>
        <v>90</v>
      </c>
      <c r="G113" s="307"/>
      <c r="H113" s="307">
        <f t="shared" si="7"/>
        <v>90</v>
      </c>
      <c r="I113" s="313"/>
    </row>
    <row r="114" ht="20.1" customHeight="1" spans="1:9">
      <c r="A114" s="589" t="s">
        <v>687</v>
      </c>
      <c r="B114" s="339" t="s">
        <v>1742</v>
      </c>
      <c r="C114" s="31" t="s">
        <v>1507</v>
      </c>
      <c r="D114" s="31">
        <v>10</v>
      </c>
      <c r="E114" s="306">
        <v>13</v>
      </c>
      <c r="F114" s="307">
        <f t="shared" si="6"/>
        <v>130</v>
      </c>
      <c r="G114" s="307"/>
      <c r="H114" s="307">
        <f t="shared" si="7"/>
        <v>130</v>
      </c>
      <c r="I114" s="313"/>
    </row>
    <row r="115" ht="20.1" customHeight="1" spans="1:9">
      <c r="A115" s="589" t="s">
        <v>689</v>
      </c>
      <c r="B115" s="339" t="s">
        <v>1743</v>
      </c>
      <c r="C115" s="31" t="s">
        <v>1507</v>
      </c>
      <c r="D115" s="31">
        <v>4</v>
      </c>
      <c r="E115" s="306">
        <v>36</v>
      </c>
      <c r="F115" s="307">
        <f t="shared" si="6"/>
        <v>144</v>
      </c>
      <c r="G115" s="307"/>
      <c r="H115" s="307">
        <f t="shared" si="7"/>
        <v>144</v>
      </c>
      <c r="I115" s="313"/>
    </row>
    <row r="116" ht="20.1" customHeight="1" spans="1:9">
      <c r="A116" s="589" t="s">
        <v>691</v>
      </c>
      <c r="B116" s="339" t="s">
        <v>1744</v>
      </c>
      <c r="C116" s="31" t="s">
        <v>1507</v>
      </c>
      <c r="D116" s="31">
        <v>100</v>
      </c>
      <c r="E116" s="306">
        <v>2.8</v>
      </c>
      <c r="F116" s="307">
        <f t="shared" si="6"/>
        <v>280</v>
      </c>
      <c r="G116" s="307"/>
      <c r="H116" s="307">
        <f t="shared" si="7"/>
        <v>280</v>
      </c>
      <c r="I116" s="313"/>
    </row>
    <row r="117" ht="20.1" customHeight="1" spans="1:9">
      <c r="A117" s="589" t="s">
        <v>693</v>
      </c>
      <c r="B117" s="339" t="s">
        <v>1745</v>
      </c>
      <c r="C117" s="31" t="s">
        <v>1507</v>
      </c>
      <c r="D117" s="31">
        <v>138</v>
      </c>
      <c r="E117" s="306">
        <v>25</v>
      </c>
      <c r="F117" s="307">
        <f t="shared" si="6"/>
        <v>3450</v>
      </c>
      <c r="G117" s="307"/>
      <c r="H117" s="307">
        <f t="shared" si="7"/>
        <v>3450</v>
      </c>
      <c r="I117" s="313"/>
    </row>
    <row r="118" ht="20.1" customHeight="1" spans="1:9">
      <c r="A118" s="589" t="s">
        <v>695</v>
      </c>
      <c r="B118" s="339" t="s">
        <v>1746</v>
      </c>
      <c r="C118" s="31" t="s">
        <v>1507</v>
      </c>
      <c r="D118" s="31">
        <v>3</v>
      </c>
      <c r="E118" s="306">
        <v>50</v>
      </c>
      <c r="F118" s="307">
        <f t="shared" si="6"/>
        <v>150</v>
      </c>
      <c r="G118" s="307"/>
      <c r="H118" s="307">
        <f t="shared" si="7"/>
        <v>150</v>
      </c>
      <c r="I118" s="313"/>
    </row>
    <row r="119" ht="20.1" customHeight="1" spans="1:9">
      <c r="A119" s="589" t="s">
        <v>697</v>
      </c>
      <c r="B119" s="339" t="s">
        <v>1732</v>
      </c>
      <c r="C119" s="31" t="s">
        <v>1507</v>
      </c>
      <c r="D119" s="31">
        <v>2</v>
      </c>
      <c r="E119" s="306">
        <v>10.5</v>
      </c>
      <c r="F119" s="307">
        <f t="shared" si="6"/>
        <v>21</v>
      </c>
      <c r="G119" s="307"/>
      <c r="H119" s="307">
        <f t="shared" si="7"/>
        <v>21</v>
      </c>
      <c r="I119" s="313"/>
    </row>
    <row r="120" ht="20.1" customHeight="1" spans="1:9">
      <c r="A120" s="589" t="s">
        <v>699</v>
      </c>
      <c r="B120" s="339" t="s">
        <v>1747</v>
      </c>
      <c r="C120" s="31" t="s">
        <v>1507</v>
      </c>
      <c r="D120" s="31">
        <v>1</v>
      </c>
      <c r="E120" s="306">
        <v>1.8</v>
      </c>
      <c r="F120" s="307">
        <f t="shared" si="6"/>
        <v>1.8</v>
      </c>
      <c r="G120" s="307"/>
      <c r="H120" s="307">
        <f t="shared" si="7"/>
        <v>1.8</v>
      </c>
      <c r="I120" s="313"/>
    </row>
    <row r="121" ht="20.1" customHeight="1" spans="1:9">
      <c r="A121" s="589" t="s">
        <v>701</v>
      </c>
      <c r="B121" s="339" t="s">
        <v>1748</v>
      </c>
      <c r="C121" s="31" t="s">
        <v>1507</v>
      </c>
      <c r="D121" s="31">
        <v>150</v>
      </c>
      <c r="E121" s="306">
        <v>3</v>
      </c>
      <c r="F121" s="307">
        <f t="shared" si="6"/>
        <v>450</v>
      </c>
      <c r="G121" s="307"/>
      <c r="H121" s="307">
        <f t="shared" si="7"/>
        <v>450</v>
      </c>
      <c r="I121" s="313"/>
    </row>
    <row r="122" ht="20.1" customHeight="1" spans="1:9">
      <c r="A122" s="589" t="s">
        <v>703</v>
      </c>
      <c r="B122" s="339" t="s">
        <v>1749</v>
      </c>
      <c r="C122" s="31" t="s">
        <v>1507</v>
      </c>
      <c r="D122" s="31">
        <v>430</v>
      </c>
      <c r="E122" s="306">
        <v>0.2</v>
      </c>
      <c r="F122" s="307">
        <f t="shared" si="6"/>
        <v>86</v>
      </c>
      <c r="G122" s="307"/>
      <c r="H122" s="307">
        <f t="shared" si="7"/>
        <v>86</v>
      </c>
      <c r="I122" s="313"/>
    </row>
    <row r="123" ht="20.1" customHeight="1" spans="1:9">
      <c r="A123" s="589" t="s">
        <v>705</v>
      </c>
      <c r="B123" s="339" t="s">
        <v>1750</v>
      </c>
      <c r="C123" s="31" t="s">
        <v>1507</v>
      </c>
      <c r="D123" s="31">
        <v>3000</v>
      </c>
      <c r="E123" s="306">
        <v>0.9</v>
      </c>
      <c r="F123" s="307">
        <f t="shared" si="6"/>
        <v>2700</v>
      </c>
      <c r="G123" s="307"/>
      <c r="H123" s="307">
        <f t="shared" si="7"/>
        <v>2700</v>
      </c>
      <c r="I123" s="313"/>
    </row>
    <row r="124" ht="20.1" customHeight="1" spans="1:9">
      <c r="A124" s="589" t="s">
        <v>706</v>
      </c>
      <c r="B124" s="339" t="s">
        <v>1751</v>
      </c>
      <c r="C124" s="31" t="s">
        <v>1507</v>
      </c>
      <c r="D124" s="31">
        <v>81</v>
      </c>
      <c r="E124" s="306">
        <v>0.9</v>
      </c>
      <c r="F124" s="307">
        <f t="shared" ref="F124:F143" si="8">D124*E124</f>
        <v>72.9</v>
      </c>
      <c r="G124" s="307"/>
      <c r="H124" s="307">
        <f t="shared" ref="H124:H168" si="9">F124</f>
        <v>72.9</v>
      </c>
      <c r="I124" s="313"/>
    </row>
    <row r="125" ht="20.1" customHeight="1" spans="1:9">
      <c r="A125" s="589" t="s">
        <v>708</v>
      </c>
      <c r="B125" s="339" t="s">
        <v>1752</v>
      </c>
      <c r="C125" s="31" t="s">
        <v>1507</v>
      </c>
      <c r="D125" s="31">
        <v>94</v>
      </c>
      <c r="E125" s="306">
        <v>3.9</v>
      </c>
      <c r="F125" s="307">
        <f t="shared" si="8"/>
        <v>366.6</v>
      </c>
      <c r="G125" s="307"/>
      <c r="H125" s="307">
        <f t="shared" si="9"/>
        <v>366.6</v>
      </c>
      <c r="I125" s="313"/>
    </row>
    <row r="126" ht="20.1" customHeight="1" spans="1:9">
      <c r="A126" s="589" t="s">
        <v>710</v>
      </c>
      <c r="B126" s="339" t="s">
        <v>1753</v>
      </c>
      <c r="C126" s="31" t="s">
        <v>1507</v>
      </c>
      <c r="D126" s="31">
        <v>25</v>
      </c>
      <c r="E126" s="306">
        <v>5.5</v>
      </c>
      <c r="F126" s="307">
        <f t="shared" si="8"/>
        <v>137.5</v>
      </c>
      <c r="G126" s="307"/>
      <c r="H126" s="307">
        <f t="shared" si="9"/>
        <v>137.5</v>
      </c>
      <c r="I126" s="313"/>
    </row>
    <row r="127" ht="20.1" customHeight="1" spans="1:9">
      <c r="A127" s="589" t="s">
        <v>712</v>
      </c>
      <c r="B127" s="339" t="s">
        <v>1751</v>
      </c>
      <c r="C127" s="31" t="s">
        <v>1507</v>
      </c>
      <c r="D127" s="31">
        <v>1000</v>
      </c>
      <c r="E127" s="306">
        <v>0.5</v>
      </c>
      <c r="F127" s="307">
        <f t="shared" si="8"/>
        <v>500</v>
      </c>
      <c r="G127" s="307"/>
      <c r="H127" s="307">
        <f t="shared" si="9"/>
        <v>500</v>
      </c>
      <c r="I127" s="313"/>
    </row>
    <row r="128" ht="20.1" customHeight="1" spans="1:9">
      <c r="A128" s="589" t="s">
        <v>714</v>
      </c>
      <c r="B128" s="339" t="s">
        <v>1754</v>
      </c>
      <c r="C128" s="31" t="s">
        <v>1507</v>
      </c>
      <c r="D128" s="31">
        <v>29</v>
      </c>
      <c r="E128" s="306">
        <v>8</v>
      </c>
      <c r="F128" s="307">
        <f t="shared" si="8"/>
        <v>232</v>
      </c>
      <c r="G128" s="307"/>
      <c r="H128" s="307">
        <f t="shared" si="9"/>
        <v>232</v>
      </c>
      <c r="I128" s="313"/>
    </row>
    <row r="129" ht="20.1" customHeight="1" spans="1:9">
      <c r="A129" s="589" t="s">
        <v>716</v>
      </c>
      <c r="B129" s="339" t="s">
        <v>1755</v>
      </c>
      <c r="C129" s="31" t="s">
        <v>1507</v>
      </c>
      <c r="D129" s="31">
        <v>103</v>
      </c>
      <c r="E129" s="306">
        <v>4</v>
      </c>
      <c r="F129" s="307">
        <f t="shared" si="8"/>
        <v>412</v>
      </c>
      <c r="G129" s="307"/>
      <c r="H129" s="307">
        <f t="shared" si="9"/>
        <v>412</v>
      </c>
      <c r="I129" s="313"/>
    </row>
    <row r="130" ht="20.1" customHeight="1" spans="1:9">
      <c r="A130" s="589" t="s">
        <v>718</v>
      </c>
      <c r="B130" s="339" t="s">
        <v>1756</v>
      </c>
      <c r="C130" s="31" t="s">
        <v>1507</v>
      </c>
      <c r="D130" s="31">
        <v>4</v>
      </c>
      <c r="E130" s="306">
        <v>6</v>
      </c>
      <c r="F130" s="307">
        <f t="shared" si="8"/>
        <v>24</v>
      </c>
      <c r="G130" s="307"/>
      <c r="H130" s="307">
        <f t="shared" si="9"/>
        <v>24</v>
      </c>
      <c r="I130" s="313"/>
    </row>
    <row r="131" ht="20.1" customHeight="1" spans="1:9">
      <c r="A131" s="589" t="s">
        <v>720</v>
      </c>
      <c r="B131" s="339" t="s">
        <v>1757</v>
      </c>
      <c r="C131" s="31" t="s">
        <v>1507</v>
      </c>
      <c r="D131" s="31">
        <v>63</v>
      </c>
      <c r="E131" s="306">
        <v>2.9</v>
      </c>
      <c r="F131" s="307">
        <f t="shared" si="8"/>
        <v>182.7</v>
      </c>
      <c r="G131" s="307"/>
      <c r="H131" s="307">
        <f t="shared" si="9"/>
        <v>182.7</v>
      </c>
      <c r="I131" s="313"/>
    </row>
    <row r="132" ht="20.1" customHeight="1" spans="1:9">
      <c r="A132" s="589" t="s">
        <v>722</v>
      </c>
      <c r="B132" s="339" t="s">
        <v>1758</v>
      </c>
      <c r="C132" s="31" t="s">
        <v>1507</v>
      </c>
      <c r="D132" s="31">
        <v>177</v>
      </c>
      <c r="E132" s="306">
        <v>13</v>
      </c>
      <c r="F132" s="307">
        <f t="shared" si="8"/>
        <v>2301</v>
      </c>
      <c r="G132" s="307"/>
      <c r="H132" s="307">
        <f t="shared" si="9"/>
        <v>2301</v>
      </c>
      <c r="I132" s="313"/>
    </row>
    <row r="133" ht="20.1" customHeight="1" spans="1:9">
      <c r="A133" s="589" t="s">
        <v>724</v>
      </c>
      <c r="B133" s="339" t="s">
        <v>1759</v>
      </c>
      <c r="C133" s="31" t="s">
        <v>1507</v>
      </c>
      <c r="D133" s="31">
        <v>39</v>
      </c>
      <c r="E133" s="306">
        <v>3.5</v>
      </c>
      <c r="F133" s="307">
        <f t="shared" si="8"/>
        <v>136.5</v>
      </c>
      <c r="G133" s="307"/>
      <c r="H133" s="307">
        <f t="shared" si="9"/>
        <v>136.5</v>
      </c>
      <c r="I133" s="313"/>
    </row>
    <row r="134" ht="20.1" customHeight="1" spans="1:9">
      <c r="A134" s="589" t="s">
        <v>726</v>
      </c>
      <c r="B134" s="339" t="s">
        <v>1760</v>
      </c>
      <c r="C134" s="31" t="s">
        <v>1507</v>
      </c>
      <c r="D134" s="31">
        <v>33</v>
      </c>
      <c r="E134" s="306">
        <v>4</v>
      </c>
      <c r="F134" s="307">
        <f t="shared" si="8"/>
        <v>132</v>
      </c>
      <c r="G134" s="307"/>
      <c r="H134" s="307">
        <f t="shared" si="9"/>
        <v>132</v>
      </c>
      <c r="I134" s="313"/>
    </row>
    <row r="135" ht="20.1" customHeight="1" spans="1:9">
      <c r="A135" s="589" t="s">
        <v>728</v>
      </c>
      <c r="B135" s="339" t="s">
        <v>1761</v>
      </c>
      <c r="C135" s="31" t="s">
        <v>1507</v>
      </c>
      <c r="D135" s="31">
        <v>305</v>
      </c>
      <c r="E135" s="306">
        <v>1.9</v>
      </c>
      <c r="F135" s="307">
        <f t="shared" si="8"/>
        <v>579.5</v>
      </c>
      <c r="G135" s="307"/>
      <c r="H135" s="307">
        <f t="shared" si="9"/>
        <v>579.5</v>
      </c>
      <c r="I135" s="313"/>
    </row>
    <row r="136" ht="20.1" customHeight="1" spans="1:9">
      <c r="A136" s="589" t="s">
        <v>730</v>
      </c>
      <c r="B136" s="339" t="s">
        <v>1762</v>
      </c>
      <c r="C136" s="31" t="s">
        <v>1507</v>
      </c>
      <c r="D136" s="31">
        <v>56</v>
      </c>
      <c r="E136" s="306">
        <v>3.5</v>
      </c>
      <c r="F136" s="307">
        <f t="shared" si="8"/>
        <v>196</v>
      </c>
      <c r="G136" s="307"/>
      <c r="H136" s="307">
        <f t="shared" si="9"/>
        <v>196</v>
      </c>
      <c r="I136" s="313"/>
    </row>
    <row r="137" ht="20.1" customHeight="1" spans="1:9">
      <c r="A137" s="589" t="s">
        <v>732</v>
      </c>
      <c r="B137" s="339" t="s">
        <v>1763</v>
      </c>
      <c r="C137" s="31" t="s">
        <v>1507</v>
      </c>
      <c r="D137" s="31">
        <v>40</v>
      </c>
      <c r="E137" s="306">
        <v>7.5</v>
      </c>
      <c r="F137" s="307">
        <f t="shared" si="8"/>
        <v>300</v>
      </c>
      <c r="G137" s="307"/>
      <c r="H137" s="307">
        <f t="shared" si="9"/>
        <v>300</v>
      </c>
      <c r="I137" s="313"/>
    </row>
    <row r="138" ht="20.1" customHeight="1" spans="1:9">
      <c r="A138" s="589" t="s">
        <v>734</v>
      </c>
      <c r="B138" s="339" t="s">
        <v>1764</v>
      </c>
      <c r="C138" s="31" t="s">
        <v>1507</v>
      </c>
      <c r="D138" s="31">
        <v>11200</v>
      </c>
      <c r="E138" s="306">
        <v>0.06</v>
      </c>
      <c r="F138" s="307">
        <f t="shared" si="8"/>
        <v>672</v>
      </c>
      <c r="G138" s="307"/>
      <c r="H138" s="307">
        <f t="shared" si="9"/>
        <v>672</v>
      </c>
      <c r="I138" s="313"/>
    </row>
    <row r="139" ht="20.1" customHeight="1" spans="1:9">
      <c r="A139" s="589" t="s">
        <v>736</v>
      </c>
      <c r="B139" s="339" t="s">
        <v>1765</v>
      </c>
      <c r="C139" s="31" t="s">
        <v>1507</v>
      </c>
      <c r="D139" s="31">
        <v>45</v>
      </c>
      <c r="E139" s="306">
        <v>4.5</v>
      </c>
      <c r="F139" s="307">
        <f t="shared" si="8"/>
        <v>202.5</v>
      </c>
      <c r="G139" s="307"/>
      <c r="H139" s="307">
        <f t="shared" si="9"/>
        <v>202.5</v>
      </c>
      <c r="I139" s="313"/>
    </row>
    <row r="140" ht="20.1" customHeight="1" spans="1:9">
      <c r="A140" s="589" t="s">
        <v>737</v>
      </c>
      <c r="B140" s="339" t="s">
        <v>1766</v>
      </c>
      <c r="C140" s="31" t="s">
        <v>1507</v>
      </c>
      <c r="D140" s="31">
        <v>1</v>
      </c>
      <c r="E140" s="306">
        <v>3</v>
      </c>
      <c r="F140" s="307">
        <f t="shared" si="8"/>
        <v>3</v>
      </c>
      <c r="G140" s="307"/>
      <c r="H140" s="307">
        <f t="shared" si="9"/>
        <v>3</v>
      </c>
      <c r="I140" s="313"/>
    </row>
    <row r="141" ht="20.1" customHeight="1" spans="1:9">
      <c r="A141" s="589" t="s">
        <v>739</v>
      </c>
      <c r="B141" s="339" t="s">
        <v>1767</v>
      </c>
      <c r="C141" s="31" t="s">
        <v>1507</v>
      </c>
      <c r="D141" s="31">
        <v>8100</v>
      </c>
      <c r="E141" s="306">
        <v>0.095</v>
      </c>
      <c r="F141" s="307">
        <f t="shared" si="8"/>
        <v>769.5</v>
      </c>
      <c r="G141" s="307"/>
      <c r="H141" s="307">
        <f t="shared" si="9"/>
        <v>769.5</v>
      </c>
      <c r="I141" s="313"/>
    </row>
    <row r="142" ht="20.1" customHeight="1" spans="1:9">
      <c r="A142" s="589" t="s">
        <v>741</v>
      </c>
      <c r="B142" s="339" t="s">
        <v>1768</v>
      </c>
      <c r="C142" s="31" t="s">
        <v>1507</v>
      </c>
      <c r="D142" s="31">
        <v>53</v>
      </c>
      <c r="E142" s="306">
        <v>4</v>
      </c>
      <c r="F142" s="307">
        <f t="shared" si="8"/>
        <v>212</v>
      </c>
      <c r="G142" s="307"/>
      <c r="H142" s="307">
        <f t="shared" si="9"/>
        <v>212</v>
      </c>
      <c r="I142" s="313"/>
    </row>
    <row r="143" ht="20.1" customHeight="1" spans="1:9">
      <c r="A143" s="589" t="s">
        <v>743</v>
      </c>
      <c r="B143" s="339" t="s">
        <v>1769</v>
      </c>
      <c r="C143" s="31" t="s">
        <v>1507</v>
      </c>
      <c r="D143" s="31">
        <v>29</v>
      </c>
      <c r="E143" s="306">
        <v>0.9</v>
      </c>
      <c r="F143" s="307">
        <f t="shared" si="8"/>
        <v>26.1</v>
      </c>
      <c r="G143" s="307"/>
      <c r="H143" s="307">
        <f t="shared" si="9"/>
        <v>26.1</v>
      </c>
      <c r="I143" s="313"/>
    </row>
    <row r="144" ht="20.1" customHeight="1" spans="1:9">
      <c r="A144" s="589" t="s">
        <v>745</v>
      </c>
      <c r="B144" s="339" t="s">
        <v>1770</v>
      </c>
      <c r="C144" s="31" t="s">
        <v>1507</v>
      </c>
      <c r="D144" s="31">
        <v>27</v>
      </c>
      <c r="E144" s="306">
        <v>2.3</v>
      </c>
      <c r="F144" s="307">
        <f t="shared" ref="F144:F168" si="10">D144*E144</f>
        <v>62.1</v>
      </c>
      <c r="G144" s="307"/>
      <c r="H144" s="307">
        <f t="shared" si="9"/>
        <v>62.1</v>
      </c>
      <c r="I144" s="313"/>
    </row>
    <row r="145" ht="20.1" customHeight="1" spans="1:9">
      <c r="A145" s="589" t="s">
        <v>747</v>
      </c>
      <c r="B145" s="339" t="s">
        <v>1771</v>
      </c>
      <c r="C145" s="31" t="s">
        <v>1507</v>
      </c>
      <c r="D145" s="31">
        <v>7</v>
      </c>
      <c r="E145" s="306">
        <v>6</v>
      </c>
      <c r="F145" s="307">
        <f t="shared" si="10"/>
        <v>42</v>
      </c>
      <c r="G145" s="307"/>
      <c r="H145" s="307">
        <f t="shared" si="9"/>
        <v>42</v>
      </c>
      <c r="I145" s="313"/>
    </row>
    <row r="146" ht="20.1" customHeight="1" spans="1:9">
      <c r="A146" s="589" t="s">
        <v>749</v>
      </c>
      <c r="B146" s="339" t="s">
        <v>1772</v>
      </c>
      <c r="C146" s="31" t="s">
        <v>1507</v>
      </c>
      <c r="D146" s="31">
        <v>100</v>
      </c>
      <c r="E146" s="306">
        <v>6.5</v>
      </c>
      <c r="F146" s="307">
        <f t="shared" si="10"/>
        <v>650</v>
      </c>
      <c r="G146" s="307"/>
      <c r="H146" s="307">
        <f t="shared" si="9"/>
        <v>650</v>
      </c>
      <c r="I146" s="313"/>
    </row>
    <row r="147" ht="20.1" customHeight="1" spans="1:9">
      <c r="A147" s="589" t="s">
        <v>751</v>
      </c>
      <c r="B147" s="339" t="s">
        <v>1773</v>
      </c>
      <c r="C147" s="31" t="s">
        <v>1507</v>
      </c>
      <c r="D147" s="31">
        <v>30</v>
      </c>
      <c r="E147" s="306">
        <v>3.7</v>
      </c>
      <c r="F147" s="307">
        <f t="shared" si="10"/>
        <v>111</v>
      </c>
      <c r="G147" s="307"/>
      <c r="H147" s="307">
        <f t="shared" si="9"/>
        <v>111</v>
      </c>
      <c r="I147" s="313"/>
    </row>
    <row r="148" ht="20.1" customHeight="1" spans="1:9">
      <c r="A148" s="589" t="s">
        <v>753</v>
      </c>
      <c r="B148" s="339" t="s">
        <v>1774</v>
      </c>
      <c r="C148" s="31" t="s">
        <v>1507</v>
      </c>
      <c r="D148" s="31">
        <v>1</v>
      </c>
      <c r="E148" s="306">
        <v>3.8</v>
      </c>
      <c r="F148" s="307">
        <f t="shared" si="10"/>
        <v>3.8</v>
      </c>
      <c r="G148" s="307"/>
      <c r="H148" s="307">
        <f t="shared" si="9"/>
        <v>3.8</v>
      </c>
      <c r="I148" s="313"/>
    </row>
    <row r="149" ht="20.1" customHeight="1" spans="1:9">
      <c r="A149" s="589" t="s">
        <v>755</v>
      </c>
      <c r="B149" s="339" t="s">
        <v>1775</v>
      </c>
      <c r="C149" s="31" t="s">
        <v>1507</v>
      </c>
      <c r="D149" s="31">
        <v>48</v>
      </c>
      <c r="E149" s="306">
        <v>1.7</v>
      </c>
      <c r="F149" s="307">
        <f t="shared" si="10"/>
        <v>81.6</v>
      </c>
      <c r="G149" s="307"/>
      <c r="H149" s="307">
        <f t="shared" si="9"/>
        <v>81.6</v>
      </c>
      <c r="I149" s="313"/>
    </row>
    <row r="150" ht="20.1" customHeight="1" spans="1:9">
      <c r="A150" s="589" t="s">
        <v>757</v>
      </c>
      <c r="B150" s="339" t="s">
        <v>1776</v>
      </c>
      <c r="C150" s="31" t="s">
        <v>1507</v>
      </c>
      <c r="D150" s="31">
        <v>43</v>
      </c>
      <c r="E150" s="306">
        <v>8</v>
      </c>
      <c r="F150" s="307">
        <f t="shared" si="10"/>
        <v>344</v>
      </c>
      <c r="G150" s="307"/>
      <c r="H150" s="307">
        <f t="shared" si="9"/>
        <v>344</v>
      </c>
      <c r="I150" s="313"/>
    </row>
    <row r="151" ht="20.1" customHeight="1" spans="1:9">
      <c r="A151" s="589" t="s">
        <v>759</v>
      </c>
      <c r="B151" s="339" t="s">
        <v>1777</v>
      </c>
      <c r="C151" s="31" t="s">
        <v>1507</v>
      </c>
      <c r="D151" s="31">
        <v>297</v>
      </c>
      <c r="E151" s="306">
        <v>2</v>
      </c>
      <c r="F151" s="307">
        <f t="shared" si="10"/>
        <v>594</v>
      </c>
      <c r="G151" s="307"/>
      <c r="H151" s="307">
        <f t="shared" si="9"/>
        <v>594</v>
      </c>
      <c r="I151" s="313"/>
    </row>
    <row r="152" ht="20.1" customHeight="1" spans="1:9">
      <c r="A152" s="589" t="s">
        <v>761</v>
      </c>
      <c r="B152" s="339" t="s">
        <v>1778</v>
      </c>
      <c r="C152" s="31" t="s">
        <v>1507</v>
      </c>
      <c r="D152" s="31">
        <v>2</v>
      </c>
      <c r="E152" s="306">
        <v>0.8</v>
      </c>
      <c r="F152" s="307">
        <f t="shared" si="10"/>
        <v>1.6</v>
      </c>
      <c r="G152" s="307"/>
      <c r="H152" s="307">
        <f t="shared" si="9"/>
        <v>1.6</v>
      </c>
      <c r="I152" s="313"/>
    </row>
    <row r="153" ht="20.1" customHeight="1" spans="1:9">
      <c r="A153" s="589" t="s">
        <v>763</v>
      </c>
      <c r="B153" s="339" t="s">
        <v>1779</v>
      </c>
      <c r="C153" s="31" t="s">
        <v>1507</v>
      </c>
      <c r="D153" s="31">
        <v>600</v>
      </c>
      <c r="E153" s="306">
        <v>0.1</v>
      </c>
      <c r="F153" s="307">
        <f t="shared" si="10"/>
        <v>60</v>
      </c>
      <c r="G153" s="307"/>
      <c r="H153" s="307">
        <f t="shared" si="9"/>
        <v>60</v>
      </c>
      <c r="I153" s="313"/>
    </row>
    <row r="154" ht="20.1" customHeight="1" spans="1:9">
      <c r="A154" s="589" t="s">
        <v>765</v>
      </c>
      <c r="B154" s="339" t="s">
        <v>1780</v>
      </c>
      <c r="C154" s="31" t="s">
        <v>1507</v>
      </c>
      <c r="D154" s="31">
        <v>5700</v>
      </c>
      <c r="E154" s="306">
        <v>0.3</v>
      </c>
      <c r="F154" s="307">
        <f t="shared" si="10"/>
        <v>1710</v>
      </c>
      <c r="G154" s="307"/>
      <c r="H154" s="307">
        <f t="shared" si="9"/>
        <v>1710</v>
      </c>
      <c r="I154" s="313"/>
    </row>
    <row r="155" ht="20.1" customHeight="1" spans="1:9">
      <c r="A155" s="589" t="s">
        <v>767</v>
      </c>
      <c r="B155" s="339" t="s">
        <v>1781</v>
      </c>
      <c r="C155" s="31" t="s">
        <v>1507</v>
      </c>
      <c r="D155" s="31">
        <v>74</v>
      </c>
      <c r="E155" s="306">
        <v>13</v>
      </c>
      <c r="F155" s="307">
        <f t="shared" si="10"/>
        <v>962</v>
      </c>
      <c r="G155" s="307"/>
      <c r="H155" s="307">
        <f t="shared" si="9"/>
        <v>962</v>
      </c>
      <c r="I155" s="313"/>
    </row>
    <row r="156" ht="20.1" customHeight="1" spans="1:9">
      <c r="A156" s="589" t="s">
        <v>769</v>
      </c>
      <c r="B156" s="339" t="s">
        <v>1782</v>
      </c>
      <c r="C156" s="31" t="s">
        <v>1507</v>
      </c>
      <c r="D156" s="31">
        <v>3844</v>
      </c>
      <c r="E156" s="306">
        <v>0.23</v>
      </c>
      <c r="F156" s="307">
        <f t="shared" si="10"/>
        <v>884.12</v>
      </c>
      <c r="G156" s="307"/>
      <c r="H156" s="307">
        <f t="shared" si="9"/>
        <v>884.12</v>
      </c>
      <c r="I156" s="313"/>
    </row>
    <row r="157" ht="20.1" customHeight="1" spans="1:9">
      <c r="A157" s="589" t="s">
        <v>771</v>
      </c>
      <c r="B157" s="339" t="s">
        <v>1783</v>
      </c>
      <c r="C157" s="31" t="s">
        <v>1507</v>
      </c>
      <c r="D157" s="31">
        <v>10</v>
      </c>
      <c r="E157" s="306">
        <v>8</v>
      </c>
      <c r="F157" s="307">
        <f t="shared" si="10"/>
        <v>80</v>
      </c>
      <c r="G157" s="307"/>
      <c r="H157" s="307">
        <f t="shared" si="9"/>
        <v>80</v>
      </c>
      <c r="I157" s="313"/>
    </row>
    <row r="158" ht="20.1" customHeight="1" spans="1:9">
      <c r="A158" s="589" t="s">
        <v>773</v>
      </c>
      <c r="B158" s="339" t="s">
        <v>1784</v>
      </c>
      <c r="C158" s="31" t="s">
        <v>1507</v>
      </c>
      <c r="D158" s="31">
        <v>40</v>
      </c>
      <c r="E158" s="306">
        <v>2</v>
      </c>
      <c r="F158" s="307">
        <f t="shared" si="10"/>
        <v>80</v>
      </c>
      <c r="G158" s="307"/>
      <c r="H158" s="307">
        <f t="shared" si="9"/>
        <v>80</v>
      </c>
      <c r="I158" s="313"/>
    </row>
    <row r="159" ht="20.1" customHeight="1" spans="1:9">
      <c r="A159" s="589" t="s">
        <v>775</v>
      </c>
      <c r="B159" s="339" t="s">
        <v>1733</v>
      </c>
      <c r="C159" s="31" t="s">
        <v>1507</v>
      </c>
      <c r="D159" s="31">
        <v>10</v>
      </c>
      <c r="E159" s="306">
        <v>15</v>
      </c>
      <c r="F159" s="307">
        <f t="shared" si="10"/>
        <v>150</v>
      </c>
      <c r="G159" s="307"/>
      <c r="H159" s="307">
        <f t="shared" si="9"/>
        <v>150</v>
      </c>
      <c r="I159" s="313"/>
    </row>
    <row r="160" ht="20.1" customHeight="1" spans="1:9">
      <c r="A160" s="589" t="s">
        <v>776</v>
      </c>
      <c r="B160" s="339" t="s">
        <v>1785</v>
      </c>
      <c r="C160" s="31" t="s">
        <v>1507</v>
      </c>
      <c r="D160" s="31">
        <v>5</v>
      </c>
      <c r="E160" s="306">
        <v>2.5</v>
      </c>
      <c r="F160" s="307">
        <f t="shared" si="10"/>
        <v>12.5</v>
      </c>
      <c r="G160" s="307"/>
      <c r="H160" s="307">
        <f t="shared" si="9"/>
        <v>12.5</v>
      </c>
      <c r="I160" s="313"/>
    </row>
    <row r="161" ht="20.1" customHeight="1" spans="1:9">
      <c r="A161" s="589" t="s">
        <v>778</v>
      </c>
      <c r="B161" s="339" t="s">
        <v>1786</v>
      </c>
      <c r="C161" s="31" t="s">
        <v>1507</v>
      </c>
      <c r="D161" s="31">
        <v>25</v>
      </c>
      <c r="E161" s="306">
        <v>8</v>
      </c>
      <c r="F161" s="307">
        <f t="shared" si="10"/>
        <v>200</v>
      </c>
      <c r="G161" s="307"/>
      <c r="H161" s="307">
        <f t="shared" si="9"/>
        <v>200</v>
      </c>
      <c r="I161" s="313"/>
    </row>
    <row r="162" ht="20.1" customHeight="1" spans="1:9">
      <c r="A162" s="589" t="s">
        <v>780</v>
      </c>
      <c r="B162" s="339" t="s">
        <v>1787</v>
      </c>
      <c r="C162" s="31" t="s">
        <v>1507</v>
      </c>
      <c r="D162" s="31">
        <v>59</v>
      </c>
      <c r="E162" s="306">
        <v>13</v>
      </c>
      <c r="F162" s="307">
        <f t="shared" si="10"/>
        <v>767</v>
      </c>
      <c r="G162" s="307"/>
      <c r="H162" s="307">
        <f t="shared" si="9"/>
        <v>767</v>
      </c>
      <c r="I162" s="313"/>
    </row>
    <row r="163" ht="20.1" customHeight="1" spans="1:9">
      <c r="A163" s="589" t="s">
        <v>782</v>
      </c>
      <c r="B163" s="339" t="s">
        <v>1788</v>
      </c>
      <c r="C163" s="31" t="s">
        <v>1507</v>
      </c>
      <c r="D163" s="31">
        <v>55</v>
      </c>
      <c r="E163" s="306">
        <v>8</v>
      </c>
      <c r="F163" s="307">
        <f t="shared" si="10"/>
        <v>440</v>
      </c>
      <c r="G163" s="307"/>
      <c r="H163" s="307">
        <f t="shared" si="9"/>
        <v>440</v>
      </c>
      <c r="I163" s="313"/>
    </row>
    <row r="164" ht="20.1" customHeight="1" spans="1:9">
      <c r="A164" s="589" t="s">
        <v>784</v>
      </c>
      <c r="B164" s="339" t="s">
        <v>1789</v>
      </c>
      <c r="C164" s="31" t="s">
        <v>1507</v>
      </c>
      <c r="D164" s="31">
        <v>65</v>
      </c>
      <c r="E164" s="306">
        <v>8.9</v>
      </c>
      <c r="F164" s="307">
        <f t="shared" si="10"/>
        <v>578.5</v>
      </c>
      <c r="G164" s="307"/>
      <c r="H164" s="307">
        <f t="shared" si="9"/>
        <v>578.5</v>
      </c>
      <c r="I164" s="313"/>
    </row>
    <row r="165" ht="20.1" customHeight="1" spans="1:9">
      <c r="A165" s="589" t="s">
        <v>786</v>
      </c>
      <c r="B165" s="339" t="s">
        <v>1790</v>
      </c>
      <c r="C165" s="31" t="s">
        <v>1507</v>
      </c>
      <c r="D165" s="31">
        <v>34</v>
      </c>
      <c r="E165" s="306">
        <v>3.5</v>
      </c>
      <c r="F165" s="307">
        <f t="shared" si="10"/>
        <v>119</v>
      </c>
      <c r="G165" s="307"/>
      <c r="H165" s="307">
        <f t="shared" si="9"/>
        <v>119</v>
      </c>
      <c r="I165" s="313"/>
    </row>
    <row r="166" ht="20.1" customHeight="1" spans="1:9">
      <c r="A166" s="589" t="s">
        <v>788</v>
      </c>
      <c r="B166" s="339" t="s">
        <v>1791</v>
      </c>
      <c r="C166" s="31" t="s">
        <v>1507</v>
      </c>
      <c r="D166" s="31">
        <v>4</v>
      </c>
      <c r="E166" s="306">
        <v>3.5</v>
      </c>
      <c r="F166" s="307">
        <f t="shared" si="10"/>
        <v>14</v>
      </c>
      <c r="G166" s="307"/>
      <c r="H166" s="307">
        <f t="shared" si="9"/>
        <v>14</v>
      </c>
      <c r="I166" s="313"/>
    </row>
    <row r="167" ht="20.1" customHeight="1" spans="1:9">
      <c r="A167" s="589" t="s">
        <v>790</v>
      </c>
      <c r="B167" s="339" t="s">
        <v>1792</v>
      </c>
      <c r="C167" s="31" t="s">
        <v>1507</v>
      </c>
      <c r="D167" s="31">
        <v>35</v>
      </c>
      <c r="E167" s="306">
        <v>8</v>
      </c>
      <c r="F167" s="307">
        <f t="shared" si="10"/>
        <v>280</v>
      </c>
      <c r="G167" s="307"/>
      <c r="H167" s="307">
        <f t="shared" si="9"/>
        <v>280</v>
      </c>
      <c r="I167" s="313"/>
    </row>
    <row r="168" ht="20.1" customHeight="1" spans="1:9">
      <c r="A168" s="589" t="s">
        <v>792</v>
      </c>
      <c r="B168" s="339" t="s">
        <v>1793</v>
      </c>
      <c r="C168" s="31" t="s">
        <v>1507</v>
      </c>
      <c r="D168" s="31">
        <v>2</v>
      </c>
      <c r="E168" s="306">
        <v>7.5</v>
      </c>
      <c r="F168" s="307">
        <f t="shared" si="10"/>
        <v>15</v>
      </c>
      <c r="G168" s="307"/>
      <c r="H168" s="307">
        <f t="shared" si="9"/>
        <v>15</v>
      </c>
      <c r="I168" s="313"/>
    </row>
    <row r="169" ht="20.1" customHeight="1" spans="1:9">
      <c r="A169" s="31"/>
      <c r="B169" s="339"/>
      <c r="C169" s="179"/>
      <c r="D169" s="31"/>
      <c r="E169" s="306"/>
      <c r="F169" s="340"/>
      <c r="G169" s="307"/>
      <c r="H169" s="307"/>
      <c r="I169" s="313"/>
    </row>
    <row r="170" ht="18" customHeight="1" spans="1:9">
      <c r="A170" s="31"/>
      <c r="B170" s="339"/>
      <c r="C170" s="179"/>
      <c r="D170" s="31"/>
      <c r="E170" s="306"/>
      <c r="F170" s="340"/>
      <c r="G170" s="307"/>
      <c r="H170" s="307"/>
      <c r="I170" s="313"/>
    </row>
    <row r="171" ht="18" customHeight="1" spans="1:9">
      <c r="A171" s="31"/>
      <c r="B171" s="339"/>
      <c r="C171" s="179"/>
      <c r="D171" s="31"/>
      <c r="E171" s="306"/>
      <c r="F171" s="340"/>
      <c r="G171" s="307"/>
      <c r="H171" s="307"/>
      <c r="I171" s="313"/>
    </row>
    <row r="172" ht="18" customHeight="1" spans="1:9">
      <c r="A172" s="31"/>
      <c r="B172" s="339"/>
      <c r="C172" s="179"/>
      <c r="D172" s="31"/>
      <c r="E172" s="306"/>
      <c r="F172" s="340"/>
      <c r="G172" s="307"/>
      <c r="H172" s="307"/>
      <c r="I172" s="313"/>
    </row>
    <row r="173" ht="18" customHeight="1" spans="1:9">
      <c r="A173" s="117" t="s">
        <v>474</v>
      </c>
      <c r="B173" s="90"/>
      <c r="C173" s="179"/>
      <c r="D173" s="314"/>
      <c r="E173" s="315"/>
      <c r="F173" s="307">
        <f>SUM(F7:F172)</f>
        <v>108916.01</v>
      </c>
      <c r="G173" s="307">
        <f>SUM(G7:G172)</f>
        <v>0</v>
      </c>
      <c r="H173" s="307">
        <f>F173+G173</f>
        <v>108916.01</v>
      </c>
      <c r="I173" s="313"/>
    </row>
    <row r="174" ht="18" customHeight="1" spans="1:9">
      <c r="A174" s="117" t="s">
        <v>475</v>
      </c>
      <c r="B174" s="90"/>
      <c r="C174" s="31" t="s">
        <v>508</v>
      </c>
      <c r="D174" s="314"/>
      <c r="E174" s="177" t="s">
        <v>508</v>
      </c>
      <c r="F174" s="307">
        <f t="shared" ref="F174:H174" si="11">F173</f>
        <v>108916.01</v>
      </c>
      <c r="G174" s="307">
        <f t="shared" si="11"/>
        <v>0</v>
      </c>
      <c r="H174" s="307">
        <f t="shared" si="11"/>
        <v>108916.01</v>
      </c>
      <c r="I174" s="313"/>
    </row>
    <row r="175" ht="16.5" customHeight="1" spans="2:8">
      <c r="B175" s="290"/>
      <c r="C175" s="13"/>
      <c r="D175" s="183"/>
      <c r="E175" s="183"/>
      <c r="H175" s="317"/>
    </row>
    <row r="176" ht="15.95" customHeight="1" spans="2:9">
      <c r="B176" s="318"/>
      <c r="C176" s="13"/>
      <c r="D176" s="183"/>
      <c r="E176" s="183"/>
      <c r="H176" s="317"/>
      <c r="I176" s="13"/>
    </row>
    <row r="177" ht="15.95" customHeight="1" spans="2:8">
      <c r="B177" s="318"/>
      <c r="C177" s="13"/>
      <c r="D177" s="183"/>
      <c r="E177" s="183"/>
      <c r="H177" s="317"/>
    </row>
    <row r="178" ht="21" customHeight="1" spans="2:8">
      <c r="B178" s="290"/>
      <c r="C178" s="13"/>
      <c r="D178" s="183"/>
      <c r="E178" s="183"/>
      <c r="H178" s="317"/>
    </row>
    <row r="179" ht="21" customHeight="1" spans="2:8">
      <c r="B179" s="290"/>
      <c r="C179" s="13"/>
      <c r="D179" s="183"/>
      <c r="E179" s="183"/>
      <c r="H179" s="317"/>
    </row>
    <row r="180" ht="21" customHeight="1" spans="2:8">
      <c r="B180" s="290"/>
      <c r="C180" s="13"/>
      <c r="D180" s="183"/>
      <c r="E180" s="183"/>
      <c r="H180" s="317"/>
    </row>
    <row r="181" ht="21" customHeight="1" spans="2:8">
      <c r="B181" s="290"/>
      <c r="C181" s="13"/>
      <c r="D181" s="183"/>
      <c r="E181" s="183"/>
      <c r="H181" s="317"/>
    </row>
    <row r="182" ht="21" customHeight="1" spans="2:8">
      <c r="B182" s="290"/>
      <c r="C182" s="13"/>
      <c r="D182" s="183"/>
      <c r="E182" s="183"/>
      <c r="H182" s="317"/>
    </row>
    <row r="183" ht="21" customHeight="1" spans="2:8">
      <c r="B183" s="290"/>
      <c r="C183" s="13"/>
      <c r="D183" s="183"/>
      <c r="E183" s="183"/>
      <c r="H183" s="317"/>
    </row>
    <row r="184" ht="21" customHeight="1" spans="2:8">
      <c r="B184" s="290"/>
      <c r="C184" s="13"/>
      <c r="D184" s="183"/>
      <c r="E184" s="183"/>
      <c r="H184" s="317"/>
    </row>
    <row r="185" ht="21" customHeight="1" spans="2:8">
      <c r="B185" s="290"/>
      <c r="C185" s="13"/>
      <c r="D185" s="183"/>
      <c r="E185" s="183"/>
      <c r="H185" s="317"/>
    </row>
    <row r="186" ht="21" customHeight="1" spans="2:8">
      <c r="B186" s="290"/>
      <c r="C186" s="13"/>
      <c r="D186" s="183"/>
      <c r="E186" s="183"/>
      <c r="H186" s="317"/>
    </row>
    <row r="187" ht="21" customHeight="1" spans="2:8">
      <c r="B187" s="290"/>
      <c r="C187" s="13"/>
      <c r="D187" s="183"/>
      <c r="E187" s="183"/>
      <c r="H187" s="317"/>
    </row>
    <row r="188" ht="21" customHeight="1" spans="2:8">
      <c r="B188" s="290"/>
      <c r="C188" s="13"/>
      <c r="D188" s="183"/>
      <c r="E188" s="183"/>
      <c r="H188" s="317"/>
    </row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</sheetData>
  <mergeCells count="12">
    <mergeCell ref="B1:I1"/>
    <mergeCell ref="A3:I3"/>
    <mergeCell ref="A4:H4"/>
    <mergeCell ref="D5:F5"/>
    <mergeCell ref="A173:B173"/>
    <mergeCell ref="A174:B174"/>
    <mergeCell ref="A5:A6"/>
    <mergeCell ref="B5:B6"/>
    <mergeCell ref="C5:C6"/>
    <mergeCell ref="G5:G6"/>
    <mergeCell ref="H5:H6"/>
    <mergeCell ref="I5:I6"/>
  </mergeCells>
  <printOptions horizontalCentered="1"/>
  <pageMargins left="0.313888888888889" right="0.313888888888889" top="0.510416666666667" bottom="0" header="0.510416666666667" footer="0.479166666666667"/>
  <pageSetup paperSize="9" orientation="landscape"/>
  <headerFooter alignWithMargins="0">
    <oddHeader>&amp;R
&amp;"仿宋_GB2312,常规"&amp;10表3-11-4</oddHeader>
    <oddFooter>&amp;C&amp;"仿宋_GB2312,常规"&amp;10
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60"/>
  <sheetViews>
    <sheetView topLeftCell="A4" workbookViewId="0">
      <selection activeCell="B7" sqref="B7:E21"/>
    </sheetView>
  </sheetViews>
  <sheetFormatPr defaultColWidth="9" defaultRowHeight="12.75"/>
  <cols>
    <col min="1" max="1" width="5.625" style="183" customWidth="1"/>
    <col min="2" max="2" width="18.625" style="183" customWidth="1"/>
    <col min="3" max="3" width="4.75" style="183" customWidth="1"/>
    <col min="4" max="4" width="7.625" style="290" customWidth="1"/>
    <col min="5" max="5" width="11.375" style="13" customWidth="1"/>
    <col min="6" max="6" width="16.125" style="13" customWidth="1"/>
    <col min="7" max="7" width="9.625" style="13" customWidth="1"/>
    <col min="8" max="8" width="18.125" style="13" customWidth="1"/>
    <col min="9" max="9" width="15.625" style="183" customWidth="1"/>
    <col min="10" max="10" width="10.25" style="10" customWidth="1"/>
    <col min="11" max="16384" width="9" style="10"/>
  </cols>
  <sheetData>
    <row r="1" ht="27" customHeight="1" spans="2:10">
      <c r="B1" s="293" t="s">
        <v>533</v>
      </c>
      <c r="C1" s="293"/>
      <c r="D1" s="293"/>
      <c r="E1" s="293"/>
      <c r="F1" s="293"/>
      <c r="G1" s="293"/>
      <c r="H1" s="293"/>
      <c r="I1" s="293"/>
      <c r="J1" s="310"/>
    </row>
    <row r="2" ht="18.75" customHeight="1" spans="2:10">
      <c r="B2" s="317"/>
      <c r="C2" s="317"/>
      <c r="D2" s="317"/>
      <c r="E2" s="317"/>
      <c r="F2" s="317"/>
      <c r="G2" s="317"/>
      <c r="H2" s="317"/>
      <c r="I2" s="317"/>
      <c r="J2" s="310"/>
    </row>
    <row r="3" ht="21" customHeight="1" spans="1:9">
      <c r="A3" s="13" t="str">
        <f>存货清查汇总表!A3</f>
        <v>清查基准日：2018年12月31日</v>
      </c>
      <c r="B3" s="13"/>
      <c r="C3" s="13"/>
      <c r="D3" s="13"/>
      <c r="I3" s="13"/>
    </row>
    <row r="4" ht="20.25" customHeight="1" spans="1:10">
      <c r="A4" s="173" t="str">
        <f>存货—开发产品明细表!A4</f>
        <v>资产占有单位名称：杭州中惠医疗器械有限公司</v>
      </c>
      <c r="B4" s="173"/>
      <c r="C4" s="173"/>
      <c r="D4" s="173"/>
      <c r="E4" s="173"/>
      <c r="F4" s="299"/>
      <c r="G4" s="299"/>
      <c r="H4" s="299"/>
      <c r="I4" s="311" t="s">
        <v>534</v>
      </c>
      <c r="J4" s="312"/>
    </row>
    <row r="5" ht="15" customHeight="1" spans="1:9">
      <c r="A5" s="168" t="s">
        <v>535</v>
      </c>
      <c r="B5" s="31" t="s">
        <v>536</v>
      </c>
      <c r="C5" s="266" t="s">
        <v>537</v>
      </c>
      <c r="D5" s="31" t="s">
        <v>538</v>
      </c>
      <c r="E5" s="31"/>
      <c r="F5" s="31"/>
      <c r="G5" s="31" t="s">
        <v>1895</v>
      </c>
      <c r="H5" s="302" t="s">
        <v>539</v>
      </c>
      <c r="I5" s="31" t="s">
        <v>540</v>
      </c>
    </row>
    <row r="6" s="35" customFormat="1" ht="15" customHeight="1" spans="1:9">
      <c r="A6" s="168"/>
      <c r="B6" s="31"/>
      <c r="C6" s="304"/>
      <c r="D6" s="302" t="s">
        <v>541</v>
      </c>
      <c r="E6" s="31" t="s">
        <v>542</v>
      </c>
      <c r="F6" s="31" t="s">
        <v>543</v>
      </c>
      <c r="G6" s="31"/>
      <c r="H6" s="302"/>
      <c r="I6" s="31"/>
    </row>
    <row r="7" ht="18" customHeight="1" spans="1:9">
      <c r="A7" s="589" t="s">
        <v>13</v>
      </c>
      <c r="B7" s="116" t="s">
        <v>1794</v>
      </c>
      <c r="C7" s="31" t="s">
        <v>1507</v>
      </c>
      <c r="D7" s="31">
        <v>10</v>
      </c>
      <c r="E7" s="306">
        <v>480</v>
      </c>
      <c r="F7" s="307">
        <f t="shared" ref="F7:F21" si="0">D7*E7</f>
        <v>4800</v>
      </c>
      <c r="G7" s="307"/>
      <c r="H7" s="307">
        <f t="shared" ref="H7:H21" si="1">F7</f>
        <v>4800</v>
      </c>
      <c r="I7" s="313"/>
    </row>
    <row r="8" ht="18" customHeight="1" spans="1:9">
      <c r="A8" s="589" t="s">
        <v>14</v>
      </c>
      <c r="B8" s="339" t="s">
        <v>1795</v>
      </c>
      <c r="C8" s="31" t="s">
        <v>1507</v>
      </c>
      <c r="D8" s="31">
        <v>2</v>
      </c>
      <c r="E8" s="306">
        <v>60</v>
      </c>
      <c r="F8" s="307">
        <f t="shared" si="0"/>
        <v>120</v>
      </c>
      <c r="G8" s="307"/>
      <c r="H8" s="307">
        <f t="shared" si="1"/>
        <v>120</v>
      </c>
      <c r="I8" s="313"/>
    </row>
    <row r="9" ht="18" customHeight="1" spans="1:9">
      <c r="A9" s="589" t="s">
        <v>15</v>
      </c>
      <c r="B9" s="339" t="s">
        <v>1796</v>
      </c>
      <c r="C9" s="31" t="s">
        <v>1507</v>
      </c>
      <c r="D9" s="31">
        <v>40</v>
      </c>
      <c r="E9" s="306">
        <v>17</v>
      </c>
      <c r="F9" s="307">
        <f t="shared" si="0"/>
        <v>680</v>
      </c>
      <c r="G9" s="307"/>
      <c r="H9" s="307">
        <f t="shared" si="1"/>
        <v>680</v>
      </c>
      <c r="I9" s="313"/>
    </row>
    <row r="10" ht="18" customHeight="1" spans="1:9">
      <c r="A10" s="589" t="s">
        <v>37</v>
      </c>
      <c r="B10" s="339" t="s">
        <v>1797</v>
      </c>
      <c r="C10" s="31" t="s">
        <v>1507</v>
      </c>
      <c r="D10" s="31">
        <v>2</v>
      </c>
      <c r="E10" s="306">
        <v>50</v>
      </c>
      <c r="F10" s="307">
        <f t="shared" si="0"/>
        <v>100</v>
      </c>
      <c r="G10" s="307"/>
      <c r="H10" s="307">
        <f t="shared" si="1"/>
        <v>100</v>
      </c>
      <c r="I10" s="313"/>
    </row>
    <row r="11" ht="18" customHeight="1" spans="1:9">
      <c r="A11" s="589" t="s">
        <v>17</v>
      </c>
      <c r="B11" s="339" t="s">
        <v>1798</v>
      </c>
      <c r="C11" s="31" t="s">
        <v>1507</v>
      </c>
      <c r="D11" s="31">
        <v>1</v>
      </c>
      <c r="E11" s="306">
        <v>80</v>
      </c>
      <c r="F11" s="307">
        <f t="shared" si="0"/>
        <v>80</v>
      </c>
      <c r="G11" s="307"/>
      <c r="H11" s="307">
        <f t="shared" si="1"/>
        <v>80</v>
      </c>
      <c r="I11" s="313"/>
    </row>
    <row r="12" ht="18" customHeight="1" spans="1:9">
      <c r="A12" s="589" t="s">
        <v>18</v>
      </c>
      <c r="B12" s="339" t="s">
        <v>1799</v>
      </c>
      <c r="C12" s="31" t="s">
        <v>1507</v>
      </c>
      <c r="D12" s="31">
        <v>3</v>
      </c>
      <c r="E12" s="306">
        <v>38</v>
      </c>
      <c r="F12" s="307">
        <f t="shared" si="0"/>
        <v>114</v>
      </c>
      <c r="G12" s="307"/>
      <c r="H12" s="307">
        <f t="shared" si="1"/>
        <v>114</v>
      </c>
      <c r="I12" s="313"/>
    </row>
    <row r="13" ht="18" customHeight="1" spans="1:9">
      <c r="A13" s="589" t="s">
        <v>47</v>
      </c>
      <c r="B13" s="339" t="s">
        <v>1800</v>
      </c>
      <c r="C13" s="31" t="s">
        <v>1507</v>
      </c>
      <c r="D13" s="31">
        <v>18</v>
      </c>
      <c r="E13" s="306">
        <v>6</v>
      </c>
      <c r="F13" s="307">
        <f t="shared" si="0"/>
        <v>108</v>
      </c>
      <c r="G13" s="307"/>
      <c r="H13" s="307">
        <f t="shared" si="1"/>
        <v>108</v>
      </c>
      <c r="I13" s="313"/>
    </row>
    <row r="14" ht="18" customHeight="1" spans="1:9">
      <c r="A14" s="589" t="s">
        <v>20</v>
      </c>
      <c r="B14" s="339" t="s">
        <v>1801</v>
      </c>
      <c r="C14" s="31" t="s">
        <v>1507</v>
      </c>
      <c r="D14" s="31">
        <v>16</v>
      </c>
      <c r="E14" s="306">
        <v>6</v>
      </c>
      <c r="F14" s="307">
        <f t="shared" si="0"/>
        <v>96</v>
      </c>
      <c r="G14" s="307"/>
      <c r="H14" s="307">
        <f t="shared" si="1"/>
        <v>96</v>
      </c>
      <c r="I14" s="313"/>
    </row>
    <row r="15" ht="18" customHeight="1" spans="1:9">
      <c r="A15" s="589" t="s">
        <v>21</v>
      </c>
      <c r="B15" s="339" t="s">
        <v>1802</v>
      </c>
      <c r="C15" s="31" t="s">
        <v>1507</v>
      </c>
      <c r="D15" s="31">
        <v>9</v>
      </c>
      <c r="E15" s="306">
        <v>15</v>
      </c>
      <c r="F15" s="307">
        <f t="shared" si="0"/>
        <v>135</v>
      </c>
      <c r="G15" s="307"/>
      <c r="H15" s="307">
        <f t="shared" si="1"/>
        <v>135</v>
      </c>
      <c r="I15" s="313"/>
    </row>
    <row r="16" ht="18" customHeight="1" spans="1:9">
      <c r="A16" s="589" t="s">
        <v>22</v>
      </c>
      <c r="B16" s="339" t="s">
        <v>1803</v>
      </c>
      <c r="C16" s="31" t="s">
        <v>1507</v>
      </c>
      <c r="D16" s="31">
        <v>1</v>
      </c>
      <c r="E16" s="306">
        <v>268</v>
      </c>
      <c r="F16" s="307">
        <f t="shared" si="0"/>
        <v>268</v>
      </c>
      <c r="G16" s="307"/>
      <c r="H16" s="307">
        <f t="shared" si="1"/>
        <v>268</v>
      </c>
      <c r="I16" s="313"/>
    </row>
    <row r="17" ht="13.5" customHeight="1" spans="1:9">
      <c r="A17" s="589" t="s">
        <v>60</v>
      </c>
      <c r="B17" s="339" t="s">
        <v>1804</v>
      </c>
      <c r="C17" s="31" t="s">
        <v>1507</v>
      </c>
      <c r="D17" s="31">
        <v>35</v>
      </c>
      <c r="E17" s="306">
        <v>25</v>
      </c>
      <c r="F17" s="307">
        <f t="shared" si="0"/>
        <v>875</v>
      </c>
      <c r="G17" s="307"/>
      <c r="H17" s="307">
        <f t="shared" si="1"/>
        <v>875</v>
      </c>
      <c r="I17" s="313"/>
    </row>
    <row r="18" ht="20.1" customHeight="1" spans="1:9">
      <c r="A18" s="589" t="s">
        <v>24</v>
      </c>
      <c r="B18" s="339" t="s">
        <v>1805</v>
      </c>
      <c r="C18" s="31" t="s">
        <v>1507</v>
      </c>
      <c r="D18" s="31">
        <v>29</v>
      </c>
      <c r="E18" s="306">
        <v>35</v>
      </c>
      <c r="F18" s="307">
        <f t="shared" si="0"/>
        <v>1015</v>
      </c>
      <c r="G18" s="307"/>
      <c r="H18" s="307">
        <f t="shared" si="1"/>
        <v>1015</v>
      </c>
      <c r="I18" s="313"/>
    </row>
    <row r="19" ht="20.1" customHeight="1" spans="1:9">
      <c r="A19" s="589" t="s">
        <v>25</v>
      </c>
      <c r="B19" s="339" t="s">
        <v>1806</v>
      </c>
      <c r="C19" s="31" t="s">
        <v>1507</v>
      </c>
      <c r="D19" s="31">
        <v>2</v>
      </c>
      <c r="E19" s="306">
        <v>12</v>
      </c>
      <c r="F19" s="307">
        <f t="shared" si="0"/>
        <v>24</v>
      </c>
      <c r="G19" s="307"/>
      <c r="H19" s="307">
        <f t="shared" si="1"/>
        <v>24</v>
      </c>
      <c r="I19" s="313"/>
    </row>
    <row r="20" ht="20.1" customHeight="1" spans="1:9">
      <c r="A20" s="589" t="s">
        <v>70</v>
      </c>
      <c r="B20" s="339" t="s">
        <v>1807</v>
      </c>
      <c r="C20" s="31" t="s">
        <v>1507</v>
      </c>
      <c r="D20" s="31">
        <v>2</v>
      </c>
      <c r="E20" s="306">
        <v>16.5</v>
      </c>
      <c r="F20" s="307">
        <f t="shared" si="0"/>
        <v>33</v>
      </c>
      <c r="G20" s="307"/>
      <c r="H20" s="307">
        <f t="shared" si="1"/>
        <v>33</v>
      </c>
      <c r="I20" s="313"/>
    </row>
    <row r="21" ht="20.1" customHeight="1" spans="1:9">
      <c r="A21" s="589" t="s">
        <v>73</v>
      </c>
      <c r="B21" s="339" t="s">
        <v>1808</v>
      </c>
      <c r="C21" s="31" t="s">
        <v>1507</v>
      </c>
      <c r="D21" s="31">
        <v>1</v>
      </c>
      <c r="E21" s="306">
        <v>38</v>
      </c>
      <c r="F21" s="307">
        <f t="shared" si="0"/>
        <v>38</v>
      </c>
      <c r="G21" s="307"/>
      <c r="H21" s="307">
        <f t="shared" si="1"/>
        <v>38</v>
      </c>
      <c r="I21" s="313"/>
    </row>
    <row r="22" ht="20.1" customHeight="1" spans="1:9">
      <c r="A22" s="31"/>
      <c r="B22" s="339"/>
      <c r="C22" s="179"/>
      <c r="D22" s="314"/>
      <c r="E22" s="315"/>
      <c r="F22" s="340"/>
      <c r="G22" s="307"/>
      <c r="H22" s="307"/>
      <c r="I22" s="313"/>
    </row>
    <row r="23" ht="20.1" customHeight="1" spans="1:9">
      <c r="A23" s="31"/>
      <c r="B23" s="339"/>
      <c r="C23" s="179"/>
      <c r="D23" s="314"/>
      <c r="E23" s="315"/>
      <c r="F23" s="340"/>
      <c r="G23" s="307"/>
      <c r="H23" s="307"/>
      <c r="I23" s="313"/>
    </row>
    <row r="24" ht="20.1" customHeight="1" spans="1:9">
      <c r="A24" s="31"/>
      <c r="B24" s="339"/>
      <c r="C24" s="179"/>
      <c r="D24" s="314"/>
      <c r="E24" s="315"/>
      <c r="F24" s="340"/>
      <c r="G24" s="307"/>
      <c r="H24" s="307"/>
      <c r="I24" s="313"/>
    </row>
    <row r="25" ht="20.1" customHeight="1" spans="1:9">
      <c r="A25" s="31"/>
      <c r="B25" s="339"/>
      <c r="C25" s="179"/>
      <c r="D25" s="314"/>
      <c r="E25" s="315"/>
      <c r="F25" s="340"/>
      <c r="G25" s="307"/>
      <c r="H25" s="307"/>
      <c r="I25" s="313"/>
    </row>
    <row r="26" ht="20.1" customHeight="1" spans="1:9">
      <c r="A26" s="31"/>
      <c r="B26" s="339"/>
      <c r="C26" s="179"/>
      <c r="D26" s="314"/>
      <c r="E26" s="315"/>
      <c r="F26" s="340"/>
      <c r="G26" s="307"/>
      <c r="H26" s="307"/>
      <c r="I26" s="313"/>
    </row>
    <row r="27" ht="18" customHeight="1" spans="1:9">
      <c r="A27" s="31"/>
      <c r="B27" s="339"/>
      <c r="C27" s="179"/>
      <c r="D27" s="314"/>
      <c r="E27" s="315"/>
      <c r="F27" s="340"/>
      <c r="G27" s="307"/>
      <c r="H27" s="307"/>
      <c r="I27" s="313"/>
    </row>
    <row r="28" ht="18" customHeight="1" spans="1:9">
      <c r="A28" s="31"/>
      <c r="B28" s="339"/>
      <c r="C28" s="179"/>
      <c r="D28" s="314"/>
      <c r="E28" s="315"/>
      <c r="F28" s="340"/>
      <c r="G28" s="307"/>
      <c r="H28" s="307"/>
      <c r="I28" s="313"/>
    </row>
    <row r="29" ht="18" customHeight="1" spans="1:9">
      <c r="A29" s="31"/>
      <c r="B29" s="339"/>
      <c r="C29" s="179"/>
      <c r="D29" s="314"/>
      <c r="E29" s="315"/>
      <c r="F29" s="340"/>
      <c r="G29" s="307"/>
      <c r="H29" s="307"/>
      <c r="I29" s="313"/>
    </row>
    <row r="30" ht="18" customHeight="1" spans="1:9">
      <c r="A30" s="117" t="s">
        <v>474</v>
      </c>
      <c r="B30" s="90"/>
      <c r="C30" s="179"/>
      <c r="D30" s="314"/>
      <c r="E30" s="315"/>
      <c r="F30" s="307">
        <f>SUM(F7:F29)</f>
        <v>8486</v>
      </c>
      <c r="G30" s="307">
        <f>SUM(G7:G29)</f>
        <v>0</v>
      </c>
      <c r="H30" s="307">
        <f>SUM(H7:H29)</f>
        <v>8486</v>
      </c>
      <c r="I30" s="313"/>
    </row>
    <row r="31" ht="18" customHeight="1" spans="1:9">
      <c r="A31" s="117" t="s">
        <v>475</v>
      </c>
      <c r="B31" s="90"/>
      <c r="C31" s="31" t="s">
        <v>508</v>
      </c>
      <c r="D31" s="314"/>
      <c r="E31" s="177" t="s">
        <v>508</v>
      </c>
      <c r="F31" s="307">
        <f t="shared" ref="F31:H31" si="2">F30</f>
        <v>8486</v>
      </c>
      <c r="G31" s="307">
        <f t="shared" si="2"/>
        <v>0</v>
      </c>
      <c r="H31" s="307">
        <f t="shared" si="2"/>
        <v>8486</v>
      </c>
      <c r="I31" s="313"/>
    </row>
    <row r="32" ht="16.5" customHeight="1" spans="2:8">
      <c r="B32" s="290"/>
      <c r="C32" s="13"/>
      <c r="D32" s="183"/>
      <c r="E32" s="183"/>
      <c r="H32" s="317"/>
    </row>
    <row r="33" ht="15.95" customHeight="1" spans="2:9">
      <c r="B33" s="318"/>
      <c r="C33" s="13"/>
      <c r="D33" s="183"/>
      <c r="E33" s="183"/>
      <c r="H33" s="317"/>
      <c r="I33" s="13"/>
    </row>
    <row r="34" ht="15.95" customHeight="1" spans="2:8">
      <c r="B34" s="318"/>
      <c r="C34" s="13"/>
      <c r="D34" s="183"/>
      <c r="E34" s="183"/>
      <c r="H34" s="317"/>
    </row>
    <row r="35" ht="21" customHeight="1" spans="2:8">
      <c r="B35" s="290"/>
      <c r="C35" s="13"/>
      <c r="D35" s="183"/>
      <c r="E35" s="183"/>
      <c r="H35" s="317"/>
    </row>
    <row r="36" ht="21" customHeight="1" spans="2:8">
      <c r="B36" s="290"/>
      <c r="C36" s="13"/>
      <c r="D36" s="183"/>
      <c r="E36" s="183"/>
      <c r="H36" s="317"/>
    </row>
    <row r="37" ht="21" customHeight="1" spans="2:8">
      <c r="B37" s="290"/>
      <c r="C37" s="13"/>
      <c r="D37" s="183"/>
      <c r="E37" s="183"/>
      <c r="H37" s="317"/>
    </row>
    <row r="38" ht="21" customHeight="1" spans="2:8">
      <c r="B38" s="290"/>
      <c r="C38" s="13"/>
      <c r="D38" s="183"/>
      <c r="E38" s="183"/>
      <c r="H38" s="317"/>
    </row>
    <row r="39" ht="21" customHeight="1" spans="2:8">
      <c r="B39" s="290"/>
      <c r="C39" s="13"/>
      <c r="D39" s="183"/>
      <c r="E39" s="183"/>
      <c r="H39" s="317"/>
    </row>
    <row r="40" ht="21" customHeight="1" spans="2:8">
      <c r="B40" s="290"/>
      <c r="C40" s="13"/>
      <c r="D40" s="183"/>
      <c r="E40" s="183"/>
      <c r="H40" s="317"/>
    </row>
    <row r="41" ht="21" customHeight="1" spans="2:8">
      <c r="B41" s="290"/>
      <c r="C41" s="13"/>
      <c r="D41" s="183"/>
      <c r="E41" s="183"/>
      <c r="H41" s="317"/>
    </row>
    <row r="42" ht="21" customHeight="1" spans="2:8">
      <c r="B42" s="290"/>
      <c r="C42" s="13"/>
      <c r="D42" s="183"/>
      <c r="E42" s="183"/>
      <c r="H42" s="317"/>
    </row>
    <row r="43" ht="21" customHeight="1" spans="2:8">
      <c r="B43" s="290"/>
      <c r="C43" s="13"/>
      <c r="D43" s="183"/>
      <c r="E43" s="183"/>
      <c r="H43" s="317"/>
    </row>
    <row r="44" ht="21" customHeight="1" spans="2:8">
      <c r="B44" s="290"/>
      <c r="C44" s="13"/>
      <c r="D44" s="183"/>
      <c r="E44" s="183"/>
      <c r="H44" s="317"/>
    </row>
    <row r="45" ht="21" customHeight="1" spans="2:8">
      <c r="B45" s="290"/>
      <c r="C45" s="13"/>
      <c r="D45" s="183"/>
      <c r="E45" s="183"/>
      <c r="H45" s="317"/>
    </row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</sheetData>
  <mergeCells count="12">
    <mergeCell ref="B1:I1"/>
    <mergeCell ref="A3:I3"/>
    <mergeCell ref="A4:H4"/>
    <mergeCell ref="D5:F5"/>
    <mergeCell ref="A30:B30"/>
    <mergeCell ref="A31:B31"/>
    <mergeCell ref="A5:A6"/>
    <mergeCell ref="B5:B6"/>
    <mergeCell ref="C5:C6"/>
    <mergeCell ref="G5:G6"/>
    <mergeCell ref="H5:H6"/>
    <mergeCell ref="I5:I6"/>
  </mergeCells>
  <printOptions horizontalCentered="1"/>
  <pageMargins left="0.313888888888889" right="0.313888888888889" top="0.510416666666667" bottom="0" header="0.510416666666667" footer="0.479166666666667"/>
  <pageSetup paperSize="9" orientation="landscape"/>
  <headerFooter alignWithMargins="0">
    <oddHeader>&amp;R
&amp;"仿宋_GB2312,常规"&amp;10表3-11-4</oddHeader>
    <oddFooter>&amp;C&amp;"仿宋_GB2312,常规"&amp;10
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49"/>
  <sheetViews>
    <sheetView workbookViewId="0">
      <selection activeCell="B7" sqref="B7:E8"/>
    </sheetView>
  </sheetViews>
  <sheetFormatPr defaultColWidth="9" defaultRowHeight="12.75"/>
  <cols>
    <col min="1" max="1" width="5.625" style="183" customWidth="1"/>
    <col min="2" max="2" width="18.625" style="183" customWidth="1"/>
    <col min="3" max="3" width="4.75" style="183" customWidth="1"/>
    <col min="4" max="4" width="7.625" style="290" customWidth="1"/>
    <col min="5" max="5" width="11.375" style="13" customWidth="1"/>
    <col min="6" max="6" width="16.125" style="13" customWidth="1"/>
    <col min="7" max="7" width="9.625" style="13" customWidth="1"/>
    <col min="8" max="8" width="18.125" style="13" customWidth="1"/>
    <col min="9" max="9" width="15.625" style="183" customWidth="1"/>
    <col min="10" max="10" width="10.25" style="10" customWidth="1"/>
    <col min="11" max="16384" width="9" style="10"/>
  </cols>
  <sheetData>
    <row r="1" ht="27" customHeight="1" spans="2:10">
      <c r="B1" s="293" t="s">
        <v>533</v>
      </c>
      <c r="C1" s="293"/>
      <c r="D1" s="293"/>
      <c r="E1" s="293"/>
      <c r="F1" s="293"/>
      <c r="G1" s="293"/>
      <c r="H1" s="293"/>
      <c r="I1" s="293"/>
      <c r="J1" s="310"/>
    </row>
    <row r="2" ht="18.75" customHeight="1" spans="2:10">
      <c r="B2" s="317"/>
      <c r="C2" s="317"/>
      <c r="D2" s="317"/>
      <c r="E2" s="317"/>
      <c r="F2" s="317"/>
      <c r="G2" s="317"/>
      <c r="H2" s="317"/>
      <c r="I2" s="317"/>
      <c r="J2" s="310"/>
    </row>
    <row r="3" ht="21" customHeight="1" spans="1:9">
      <c r="A3" s="13" t="str">
        <f>存货清查汇总表!A3</f>
        <v>清查基准日：2018年12月31日</v>
      </c>
      <c r="B3" s="13"/>
      <c r="C3" s="13"/>
      <c r="D3" s="13"/>
      <c r="I3" s="13"/>
    </row>
    <row r="4" ht="20.25" customHeight="1" spans="1:10">
      <c r="A4" s="173" t="str">
        <f>存货—开发产品明细表!A4</f>
        <v>资产占有单位名称：杭州中惠医疗器械有限公司</v>
      </c>
      <c r="B4" s="173"/>
      <c r="C4" s="173"/>
      <c r="D4" s="173"/>
      <c r="E4" s="173"/>
      <c r="F4" s="299"/>
      <c r="G4" s="299"/>
      <c r="H4" s="299"/>
      <c r="I4" s="311" t="s">
        <v>534</v>
      </c>
      <c r="J4" s="312"/>
    </row>
    <row r="5" ht="15" customHeight="1" spans="1:9">
      <c r="A5" s="168" t="s">
        <v>535</v>
      </c>
      <c r="B5" s="31" t="s">
        <v>536</v>
      </c>
      <c r="C5" s="266" t="s">
        <v>537</v>
      </c>
      <c r="D5" s="31" t="s">
        <v>538</v>
      </c>
      <c r="E5" s="31"/>
      <c r="F5" s="31"/>
      <c r="G5" s="31" t="s">
        <v>1895</v>
      </c>
      <c r="H5" s="302" t="s">
        <v>539</v>
      </c>
      <c r="I5" s="31" t="s">
        <v>540</v>
      </c>
    </row>
    <row r="6" s="35" customFormat="1" ht="15" customHeight="1" spans="1:9">
      <c r="A6" s="168"/>
      <c r="B6" s="31"/>
      <c r="C6" s="304"/>
      <c r="D6" s="302" t="s">
        <v>541</v>
      </c>
      <c r="E6" s="31" t="s">
        <v>542</v>
      </c>
      <c r="F6" s="31" t="s">
        <v>543</v>
      </c>
      <c r="G6" s="31"/>
      <c r="H6" s="302"/>
      <c r="I6" s="31"/>
    </row>
    <row r="7" ht="18" customHeight="1" spans="1:9">
      <c r="A7" s="589" t="s">
        <v>13</v>
      </c>
      <c r="B7" s="116" t="s">
        <v>1809</v>
      </c>
      <c r="C7" s="31" t="s">
        <v>1507</v>
      </c>
      <c r="D7" s="31">
        <v>4</v>
      </c>
      <c r="E7" s="306">
        <v>98</v>
      </c>
      <c r="F7" s="307">
        <f>D7*E7</f>
        <v>392</v>
      </c>
      <c r="G7" s="307"/>
      <c r="H7" s="307">
        <f>F7</f>
        <v>392</v>
      </c>
      <c r="I7" s="313"/>
    </row>
    <row r="8" ht="18" customHeight="1" spans="1:9">
      <c r="A8" s="589" t="s">
        <v>14</v>
      </c>
      <c r="B8" s="339" t="s">
        <v>1810</v>
      </c>
      <c r="C8" s="31" t="s">
        <v>1507</v>
      </c>
      <c r="D8" s="31">
        <v>2</v>
      </c>
      <c r="E8" s="306">
        <v>98</v>
      </c>
      <c r="F8" s="307">
        <f>D8*E8</f>
        <v>196</v>
      </c>
      <c r="G8" s="307"/>
      <c r="H8" s="307">
        <f>F8</f>
        <v>196</v>
      </c>
      <c r="I8" s="313"/>
    </row>
    <row r="9" ht="20.1" customHeight="1" spans="1:9">
      <c r="A9" s="31"/>
      <c r="B9" s="339"/>
      <c r="C9" s="179"/>
      <c r="D9" s="314"/>
      <c r="E9" s="315"/>
      <c r="F9" s="340"/>
      <c r="G9" s="307"/>
      <c r="H9" s="307"/>
      <c r="I9" s="313"/>
    </row>
    <row r="10" ht="20.1" customHeight="1" spans="1:9">
      <c r="A10" s="31"/>
      <c r="B10" s="339"/>
      <c r="C10" s="179"/>
      <c r="D10" s="314"/>
      <c r="E10" s="315"/>
      <c r="F10" s="340"/>
      <c r="G10" s="307"/>
      <c r="H10" s="307"/>
      <c r="I10" s="313"/>
    </row>
    <row r="11" ht="20.1" customHeight="1" spans="1:9">
      <c r="A11" s="31"/>
      <c r="B11" s="339"/>
      <c r="C11" s="179"/>
      <c r="D11" s="314"/>
      <c r="E11" s="315"/>
      <c r="F11" s="340"/>
      <c r="G11" s="307"/>
      <c r="H11" s="307"/>
      <c r="I11" s="313"/>
    </row>
    <row r="12" ht="20.1" customHeight="1" spans="1:9">
      <c r="A12" s="31"/>
      <c r="B12" s="339"/>
      <c r="C12" s="179"/>
      <c r="D12" s="314"/>
      <c r="E12" s="315"/>
      <c r="F12" s="340"/>
      <c r="G12" s="307"/>
      <c r="H12" s="307"/>
      <c r="I12" s="313"/>
    </row>
    <row r="13" ht="20.1" customHeight="1" spans="1:9">
      <c r="A13" s="31"/>
      <c r="B13" s="339"/>
      <c r="C13" s="179"/>
      <c r="D13" s="314"/>
      <c r="E13" s="315"/>
      <c r="F13" s="340"/>
      <c r="G13" s="307"/>
      <c r="H13" s="307"/>
      <c r="I13" s="313"/>
    </row>
    <row r="14" ht="20.1" customHeight="1" spans="1:9">
      <c r="A14" s="31"/>
      <c r="B14" s="339"/>
      <c r="C14" s="179"/>
      <c r="D14" s="314"/>
      <c r="E14" s="315"/>
      <c r="F14" s="340"/>
      <c r="G14" s="307"/>
      <c r="H14" s="307"/>
      <c r="I14" s="313"/>
    </row>
    <row r="15" ht="20.1" customHeight="1" spans="1:9">
      <c r="A15" s="31"/>
      <c r="B15" s="339"/>
      <c r="C15" s="179"/>
      <c r="D15" s="314"/>
      <c r="E15" s="315"/>
      <c r="F15" s="340"/>
      <c r="G15" s="307"/>
      <c r="H15" s="307"/>
      <c r="I15" s="313"/>
    </row>
    <row r="16" ht="18" customHeight="1" spans="1:9">
      <c r="A16" s="31"/>
      <c r="B16" s="339"/>
      <c r="C16" s="179"/>
      <c r="D16" s="314"/>
      <c r="E16" s="315"/>
      <c r="F16" s="340"/>
      <c r="G16" s="307"/>
      <c r="H16" s="307"/>
      <c r="I16" s="313"/>
    </row>
    <row r="17" ht="18" customHeight="1" spans="1:9">
      <c r="A17" s="31"/>
      <c r="B17" s="339"/>
      <c r="C17" s="179"/>
      <c r="D17" s="314"/>
      <c r="E17" s="315"/>
      <c r="F17" s="340"/>
      <c r="G17" s="307"/>
      <c r="H17" s="307"/>
      <c r="I17" s="313"/>
    </row>
    <row r="18" ht="18" customHeight="1" spans="1:9">
      <c r="A18" s="31"/>
      <c r="B18" s="339"/>
      <c r="C18" s="179"/>
      <c r="D18" s="314"/>
      <c r="E18" s="315"/>
      <c r="F18" s="340"/>
      <c r="G18" s="307"/>
      <c r="H18" s="307"/>
      <c r="I18" s="313"/>
    </row>
    <row r="19" ht="18" customHeight="1" spans="1:9">
      <c r="A19" s="117" t="s">
        <v>474</v>
      </c>
      <c r="B19" s="90"/>
      <c r="C19" s="179"/>
      <c r="D19" s="314"/>
      <c r="E19" s="315"/>
      <c r="F19" s="307">
        <f>SUM(F7:F18)</f>
        <v>588</v>
      </c>
      <c r="G19" s="307">
        <f>SUM(G7:G18)</f>
        <v>0</v>
      </c>
      <c r="H19" s="307">
        <f>SUM(H7:H18)</f>
        <v>588</v>
      </c>
      <c r="I19" s="313"/>
    </row>
    <row r="20" ht="18" customHeight="1" spans="1:9">
      <c r="A20" s="117" t="s">
        <v>475</v>
      </c>
      <c r="B20" s="90"/>
      <c r="C20" s="31" t="s">
        <v>508</v>
      </c>
      <c r="D20" s="314"/>
      <c r="E20" s="177" t="s">
        <v>508</v>
      </c>
      <c r="F20" s="307">
        <f t="shared" ref="F20:H20" si="0">F19</f>
        <v>588</v>
      </c>
      <c r="G20" s="307">
        <f t="shared" si="0"/>
        <v>0</v>
      </c>
      <c r="H20" s="307">
        <f t="shared" si="0"/>
        <v>588</v>
      </c>
      <c r="I20" s="313"/>
    </row>
    <row r="21" ht="16.5" customHeight="1" spans="2:8">
      <c r="B21" s="290"/>
      <c r="C21" s="13"/>
      <c r="D21" s="183"/>
      <c r="E21" s="183"/>
      <c r="H21" s="317"/>
    </row>
    <row r="22" ht="15.95" customHeight="1" spans="2:9">
      <c r="B22" s="318"/>
      <c r="C22" s="13"/>
      <c r="D22" s="183"/>
      <c r="E22" s="183"/>
      <c r="H22" s="317"/>
      <c r="I22" s="13"/>
    </row>
    <row r="23" ht="15.95" customHeight="1" spans="2:8">
      <c r="B23" s="318"/>
      <c r="C23" s="13"/>
      <c r="D23" s="183"/>
      <c r="E23" s="183"/>
      <c r="H23" s="317"/>
    </row>
    <row r="24" ht="21" customHeight="1" spans="2:8">
      <c r="B24" s="290"/>
      <c r="C24" s="13"/>
      <c r="D24" s="183"/>
      <c r="E24" s="183"/>
      <c r="H24" s="317"/>
    </row>
    <row r="25" ht="21" customHeight="1" spans="2:8">
      <c r="B25" s="290"/>
      <c r="C25" s="13"/>
      <c r="D25" s="183"/>
      <c r="E25" s="183"/>
      <c r="H25" s="317"/>
    </row>
    <row r="26" ht="21" customHeight="1" spans="2:8">
      <c r="B26" s="290"/>
      <c r="C26" s="13"/>
      <c r="D26" s="183"/>
      <c r="E26" s="183"/>
      <c r="H26" s="317"/>
    </row>
    <row r="27" ht="21" customHeight="1" spans="2:8">
      <c r="B27" s="290"/>
      <c r="C27" s="13"/>
      <c r="D27" s="183"/>
      <c r="E27" s="183"/>
      <c r="H27" s="317"/>
    </row>
    <row r="28" ht="21" customHeight="1" spans="2:8">
      <c r="B28" s="290"/>
      <c r="C28" s="13"/>
      <c r="D28" s="183"/>
      <c r="E28" s="183"/>
      <c r="H28" s="317"/>
    </row>
    <row r="29" ht="21" customHeight="1" spans="2:8">
      <c r="B29" s="290"/>
      <c r="C29" s="13"/>
      <c r="D29" s="183"/>
      <c r="E29" s="183"/>
      <c r="H29" s="317"/>
    </row>
    <row r="30" ht="21" customHeight="1" spans="2:8">
      <c r="B30" s="290"/>
      <c r="C30" s="13"/>
      <c r="D30" s="183"/>
      <c r="E30" s="183"/>
      <c r="H30" s="317"/>
    </row>
    <row r="31" ht="21" customHeight="1" spans="2:8">
      <c r="B31" s="290"/>
      <c r="C31" s="13"/>
      <c r="D31" s="183"/>
      <c r="E31" s="183"/>
      <c r="H31" s="317"/>
    </row>
    <row r="32" ht="21" customHeight="1" spans="2:8">
      <c r="B32" s="290"/>
      <c r="C32" s="13"/>
      <c r="D32" s="183"/>
      <c r="E32" s="183"/>
      <c r="H32" s="317"/>
    </row>
    <row r="33" ht="21" customHeight="1" spans="2:8">
      <c r="B33" s="290"/>
      <c r="C33" s="13"/>
      <c r="D33" s="183"/>
      <c r="E33" s="183"/>
      <c r="H33" s="317"/>
    </row>
    <row r="34" ht="21" customHeight="1" spans="2:8">
      <c r="B34" s="290"/>
      <c r="C34" s="13"/>
      <c r="D34" s="183"/>
      <c r="E34" s="183"/>
      <c r="H34" s="317"/>
    </row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</sheetData>
  <mergeCells count="12">
    <mergeCell ref="B1:I1"/>
    <mergeCell ref="A3:I3"/>
    <mergeCell ref="A4:H4"/>
    <mergeCell ref="D5:F5"/>
    <mergeCell ref="A19:B19"/>
    <mergeCell ref="A20:B20"/>
    <mergeCell ref="A5:A6"/>
    <mergeCell ref="B5:B6"/>
    <mergeCell ref="C5:C6"/>
    <mergeCell ref="G5:G6"/>
    <mergeCell ref="H5:H6"/>
    <mergeCell ref="I5:I6"/>
  </mergeCells>
  <printOptions horizontalCentered="1"/>
  <pageMargins left="0.313888888888889" right="0.313888888888889" top="0.510416666666667" bottom="0" header="0.510416666666667" footer="0.479166666666667"/>
  <pageSetup paperSize="9" orientation="landscape"/>
  <headerFooter alignWithMargins="0">
    <oddHeader>&amp;R
&amp;"仿宋_GB2312,常规"&amp;10表3-11-4</oddHeader>
    <oddFooter>&amp;C&amp;"仿宋_GB2312,常规"&amp;10
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79"/>
  <sheetViews>
    <sheetView topLeftCell="A10" workbookViewId="0">
      <selection activeCell="B7" sqref="B7:E19"/>
    </sheetView>
  </sheetViews>
  <sheetFormatPr defaultColWidth="9" defaultRowHeight="12.75"/>
  <cols>
    <col min="1" max="1" width="5.625" style="183" customWidth="1"/>
    <col min="2" max="2" width="18.625" style="183" customWidth="1"/>
    <col min="3" max="3" width="4.75" style="183" customWidth="1"/>
    <col min="4" max="4" width="7.625" style="290" customWidth="1"/>
    <col min="5" max="5" width="11.375" style="13" customWidth="1"/>
    <col min="6" max="6" width="16.125" style="13" customWidth="1"/>
    <col min="7" max="7" width="9.625" style="13" customWidth="1"/>
    <col min="8" max="8" width="18.125" style="13" customWidth="1"/>
    <col min="9" max="9" width="15.625" style="183" customWidth="1"/>
    <col min="10" max="10" width="10.25" style="10" customWidth="1"/>
    <col min="11" max="16384" width="9" style="10"/>
  </cols>
  <sheetData>
    <row r="1" ht="27" customHeight="1" spans="2:10">
      <c r="B1" s="293" t="s">
        <v>533</v>
      </c>
      <c r="C1" s="293"/>
      <c r="D1" s="293"/>
      <c r="E1" s="293"/>
      <c r="F1" s="293"/>
      <c r="G1" s="293"/>
      <c r="H1" s="293"/>
      <c r="I1" s="293"/>
      <c r="J1" s="310"/>
    </row>
    <row r="2" ht="18.75" customHeight="1" spans="2:10">
      <c r="B2" s="317"/>
      <c r="C2" s="317"/>
      <c r="D2" s="317"/>
      <c r="E2" s="317"/>
      <c r="F2" s="317"/>
      <c r="G2" s="317"/>
      <c r="H2" s="317"/>
      <c r="I2" s="317"/>
      <c r="J2" s="310"/>
    </row>
    <row r="3" ht="21" customHeight="1" spans="1:9">
      <c r="A3" s="13" t="str">
        <f>存货清查汇总表!A3</f>
        <v>清查基准日：2018年12月31日</v>
      </c>
      <c r="B3" s="13"/>
      <c r="C3" s="13"/>
      <c r="D3" s="13"/>
      <c r="I3" s="13"/>
    </row>
    <row r="4" ht="20.25" customHeight="1" spans="1:10">
      <c r="A4" s="173" t="str">
        <f>存货—开发产品明细表!A4</f>
        <v>资产占有单位名称：杭州中惠医疗器械有限公司</v>
      </c>
      <c r="B4" s="173"/>
      <c r="C4" s="173"/>
      <c r="D4" s="173"/>
      <c r="E4" s="173"/>
      <c r="F4" s="299"/>
      <c r="G4" s="299"/>
      <c r="H4" s="299"/>
      <c r="I4" s="311" t="s">
        <v>534</v>
      </c>
      <c r="J4" s="312"/>
    </row>
    <row r="5" ht="15" customHeight="1" spans="1:9">
      <c r="A5" s="168" t="s">
        <v>535</v>
      </c>
      <c r="B5" s="31" t="s">
        <v>536</v>
      </c>
      <c r="C5" s="266" t="s">
        <v>537</v>
      </c>
      <c r="D5" s="31" t="s">
        <v>538</v>
      </c>
      <c r="E5" s="31"/>
      <c r="F5" s="31"/>
      <c r="G5" s="31" t="s">
        <v>1895</v>
      </c>
      <c r="H5" s="302" t="s">
        <v>539</v>
      </c>
      <c r="I5" s="31" t="s">
        <v>540</v>
      </c>
    </row>
    <row r="6" s="35" customFormat="1" ht="15" customHeight="1" spans="1:9">
      <c r="A6" s="168"/>
      <c r="B6" s="31"/>
      <c r="C6" s="304"/>
      <c r="D6" s="302" t="s">
        <v>541</v>
      </c>
      <c r="E6" s="31" t="s">
        <v>542</v>
      </c>
      <c r="F6" s="31" t="s">
        <v>543</v>
      </c>
      <c r="G6" s="31"/>
      <c r="H6" s="302"/>
      <c r="I6" s="31"/>
    </row>
    <row r="7" ht="18" customHeight="1" spans="1:9">
      <c r="A7" s="589" t="s">
        <v>13</v>
      </c>
      <c r="B7" s="116" t="s">
        <v>1811</v>
      </c>
      <c r="C7" s="18" t="s">
        <v>1552</v>
      </c>
      <c r="D7" s="31">
        <v>1</v>
      </c>
      <c r="E7" s="306">
        <v>800</v>
      </c>
      <c r="F7" s="307">
        <f t="shared" ref="F7:F19" si="0">D7*E7</f>
        <v>800</v>
      </c>
      <c r="G7" s="307"/>
      <c r="H7" s="307">
        <f t="shared" ref="H7:H19" si="1">F7</f>
        <v>800</v>
      </c>
      <c r="I7" s="313"/>
    </row>
    <row r="8" ht="18" customHeight="1" spans="1:9">
      <c r="A8" s="589" t="s">
        <v>14</v>
      </c>
      <c r="B8" s="339" t="s">
        <v>1812</v>
      </c>
      <c r="C8" s="31" t="s">
        <v>1507</v>
      </c>
      <c r="D8" s="31">
        <v>1</v>
      </c>
      <c r="E8" s="306">
        <v>50</v>
      </c>
      <c r="F8" s="307">
        <f t="shared" si="0"/>
        <v>50</v>
      </c>
      <c r="G8" s="307"/>
      <c r="H8" s="307">
        <f t="shared" si="1"/>
        <v>50</v>
      </c>
      <c r="I8" s="313"/>
    </row>
    <row r="9" ht="18" customHeight="1" spans="1:9">
      <c r="A9" s="589" t="s">
        <v>15</v>
      </c>
      <c r="B9" s="339" t="s">
        <v>1813</v>
      </c>
      <c r="C9" s="31" t="s">
        <v>1507</v>
      </c>
      <c r="D9" s="31">
        <v>3</v>
      </c>
      <c r="E9" s="306">
        <v>11</v>
      </c>
      <c r="F9" s="307">
        <f t="shared" si="0"/>
        <v>33</v>
      </c>
      <c r="G9" s="307"/>
      <c r="H9" s="307">
        <f t="shared" si="1"/>
        <v>33</v>
      </c>
      <c r="I9" s="313"/>
    </row>
    <row r="10" ht="18" customHeight="1" spans="1:9">
      <c r="A10" s="589" t="s">
        <v>37</v>
      </c>
      <c r="B10" s="339" t="s">
        <v>1814</v>
      </c>
      <c r="C10" s="31" t="s">
        <v>1507</v>
      </c>
      <c r="D10" s="31">
        <v>10</v>
      </c>
      <c r="E10" s="306">
        <v>1.1</v>
      </c>
      <c r="F10" s="307">
        <f t="shared" si="0"/>
        <v>11</v>
      </c>
      <c r="G10" s="307"/>
      <c r="H10" s="307">
        <f t="shared" si="1"/>
        <v>11</v>
      </c>
      <c r="I10" s="313"/>
    </row>
    <row r="11" ht="18" customHeight="1" spans="1:9">
      <c r="A11" s="589" t="s">
        <v>17</v>
      </c>
      <c r="B11" s="339" t="s">
        <v>1815</v>
      </c>
      <c r="C11" s="31" t="s">
        <v>1507</v>
      </c>
      <c r="D11" s="31">
        <v>30</v>
      </c>
      <c r="E11" s="306">
        <v>5</v>
      </c>
      <c r="F11" s="307">
        <f t="shared" si="0"/>
        <v>150</v>
      </c>
      <c r="G11" s="307"/>
      <c r="H11" s="307">
        <f t="shared" si="1"/>
        <v>150</v>
      </c>
      <c r="I11" s="313"/>
    </row>
    <row r="12" ht="18" customHeight="1" spans="1:9">
      <c r="A12" s="589" t="s">
        <v>18</v>
      </c>
      <c r="B12" s="339" t="s">
        <v>1816</v>
      </c>
      <c r="C12" s="31" t="s">
        <v>1507</v>
      </c>
      <c r="D12" s="31">
        <v>47</v>
      </c>
      <c r="E12" s="306">
        <v>1.5</v>
      </c>
      <c r="F12" s="307">
        <f t="shared" si="0"/>
        <v>70.5</v>
      </c>
      <c r="G12" s="307"/>
      <c r="H12" s="307">
        <f t="shared" si="1"/>
        <v>70.5</v>
      </c>
      <c r="I12" s="313"/>
    </row>
    <row r="13" ht="18" customHeight="1" spans="1:9">
      <c r="A13" s="589" t="s">
        <v>47</v>
      </c>
      <c r="B13" s="339" t="s">
        <v>1816</v>
      </c>
      <c r="C13" s="31" t="s">
        <v>1507</v>
      </c>
      <c r="D13" s="31">
        <v>2</v>
      </c>
      <c r="E13" s="306">
        <v>1.8</v>
      </c>
      <c r="F13" s="307">
        <f t="shared" si="0"/>
        <v>3.6</v>
      </c>
      <c r="G13" s="307"/>
      <c r="H13" s="307">
        <f t="shared" si="1"/>
        <v>3.6</v>
      </c>
      <c r="I13" s="313"/>
    </row>
    <row r="14" ht="18" customHeight="1" spans="1:9">
      <c r="A14" s="589" t="s">
        <v>20</v>
      </c>
      <c r="B14" s="339" t="s">
        <v>1817</v>
      </c>
      <c r="C14" s="31" t="s">
        <v>1507</v>
      </c>
      <c r="D14" s="31">
        <v>4</v>
      </c>
      <c r="E14" s="306">
        <v>8</v>
      </c>
      <c r="F14" s="307">
        <f t="shared" si="0"/>
        <v>32</v>
      </c>
      <c r="G14" s="307"/>
      <c r="H14" s="307">
        <f t="shared" si="1"/>
        <v>32</v>
      </c>
      <c r="I14" s="313"/>
    </row>
    <row r="15" ht="18" customHeight="1" spans="1:9">
      <c r="A15" s="589" t="s">
        <v>21</v>
      </c>
      <c r="B15" s="339" t="s">
        <v>1818</v>
      </c>
      <c r="C15" s="31" t="s">
        <v>1507</v>
      </c>
      <c r="D15" s="31">
        <v>2</v>
      </c>
      <c r="E15" s="306">
        <v>10</v>
      </c>
      <c r="F15" s="307">
        <f t="shared" si="0"/>
        <v>20</v>
      </c>
      <c r="G15" s="307"/>
      <c r="H15" s="307">
        <f t="shared" si="1"/>
        <v>20</v>
      </c>
      <c r="I15" s="313"/>
    </row>
    <row r="16" ht="18" customHeight="1" spans="1:9">
      <c r="A16" s="589" t="s">
        <v>22</v>
      </c>
      <c r="B16" s="339" t="s">
        <v>1819</v>
      </c>
      <c r="C16" s="31" t="s">
        <v>1507</v>
      </c>
      <c r="D16" s="31">
        <v>5</v>
      </c>
      <c r="E16" s="306">
        <v>1.2</v>
      </c>
      <c r="F16" s="307">
        <f t="shared" si="0"/>
        <v>6</v>
      </c>
      <c r="G16" s="307"/>
      <c r="H16" s="307">
        <f t="shared" si="1"/>
        <v>6</v>
      </c>
      <c r="I16" s="313"/>
    </row>
    <row r="17" ht="13.5" customHeight="1" spans="1:9">
      <c r="A17" s="589" t="s">
        <v>60</v>
      </c>
      <c r="B17" s="339" t="s">
        <v>1820</v>
      </c>
      <c r="C17" s="31" t="s">
        <v>1507</v>
      </c>
      <c r="D17" s="31">
        <v>32</v>
      </c>
      <c r="E17" s="306">
        <v>2</v>
      </c>
      <c r="F17" s="307">
        <f t="shared" si="0"/>
        <v>64</v>
      </c>
      <c r="G17" s="307"/>
      <c r="H17" s="307">
        <f t="shared" si="1"/>
        <v>64</v>
      </c>
      <c r="I17" s="313"/>
    </row>
    <row r="18" ht="20.1" customHeight="1" spans="1:9">
      <c r="A18" s="589" t="s">
        <v>24</v>
      </c>
      <c r="B18" s="339" t="s">
        <v>1821</v>
      </c>
      <c r="C18" s="31" t="s">
        <v>1507</v>
      </c>
      <c r="D18" s="31">
        <v>13</v>
      </c>
      <c r="E18" s="306">
        <v>5</v>
      </c>
      <c r="F18" s="307">
        <f t="shared" si="0"/>
        <v>65</v>
      </c>
      <c r="G18" s="307"/>
      <c r="H18" s="307">
        <f t="shared" si="1"/>
        <v>65</v>
      </c>
      <c r="I18" s="313"/>
    </row>
    <row r="19" ht="20.1" customHeight="1" spans="1:9">
      <c r="A19" s="589" t="s">
        <v>25</v>
      </c>
      <c r="B19" s="339" t="s">
        <v>1822</v>
      </c>
      <c r="C19" s="31" t="s">
        <v>1507</v>
      </c>
      <c r="D19" s="31">
        <v>5</v>
      </c>
      <c r="E19" s="306">
        <v>5</v>
      </c>
      <c r="F19" s="307">
        <f t="shared" si="0"/>
        <v>25</v>
      </c>
      <c r="G19" s="307"/>
      <c r="H19" s="307">
        <f t="shared" si="1"/>
        <v>25</v>
      </c>
      <c r="I19" s="313"/>
    </row>
    <row r="20" ht="20.1" customHeight="1" spans="1:9">
      <c r="A20" s="31"/>
      <c r="B20" s="339"/>
      <c r="C20" s="179"/>
      <c r="D20" s="314"/>
      <c r="E20" s="315"/>
      <c r="F20" s="340"/>
      <c r="G20" s="307"/>
      <c r="H20" s="307"/>
      <c r="I20" s="313"/>
    </row>
    <row r="21" ht="20.1" customHeight="1" spans="1:9">
      <c r="A21" s="31"/>
      <c r="B21" s="339"/>
      <c r="C21" s="179"/>
      <c r="D21" s="314"/>
      <c r="E21" s="315"/>
      <c r="F21" s="340"/>
      <c r="G21" s="307"/>
      <c r="H21" s="307"/>
      <c r="I21" s="313"/>
    </row>
    <row r="22" ht="20.1" customHeight="1" spans="1:9">
      <c r="A22" s="31"/>
      <c r="B22" s="339"/>
      <c r="C22" s="179"/>
      <c r="D22" s="314"/>
      <c r="E22" s="315"/>
      <c r="F22" s="340"/>
      <c r="G22" s="307"/>
      <c r="H22" s="307"/>
      <c r="I22" s="313"/>
    </row>
    <row r="23" ht="20.1" customHeight="1" spans="1:9">
      <c r="A23" s="31"/>
      <c r="B23" s="339"/>
      <c r="C23" s="179"/>
      <c r="D23" s="314"/>
      <c r="E23" s="315"/>
      <c r="F23" s="340"/>
      <c r="G23" s="307"/>
      <c r="H23" s="307"/>
      <c r="I23" s="313"/>
    </row>
    <row r="24" ht="20.1" customHeight="1" spans="1:9">
      <c r="A24" s="31"/>
      <c r="B24" s="339"/>
      <c r="C24" s="179"/>
      <c r="D24" s="314"/>
      <c r="E24" s="315"/>
      <c r="F24" s="340"/>
      <c r="G24" s="307"/>
      <c r="H24" s="307"/>
      <c r="I24" s="313"/>
    </row>
    <row r="25" ht="20.1" customHeight="1" spans="1:9">
      <c r="A25" s="31"/>
      <c r="B25" s="339"/>
      <c r="C25" s="179"/>
      <c r="D25" s="314"/>
      <c r="E25" s="315"/>
      <c r="F25" s="340"/>
      <c r="G25" s="307"/>
      <c r="H25" s="307"/>
      <c r="I25" s="313"/>
    </row>
    <row r="26" ht="20.1" customHeight="1" spans="1:9">
      <c r="A26" s="31"/>
      <c r="B26" s="339"/>
      <c r="C26" s="179"/>
      <c r="D26" s="314"/>
      <c r="E26" s="315"/>
      <c r="F26" s="340"/>
      <c r="G26" s="307"/>
      <c r="H26" s="307"/>
      <c r="I26" s="313"/>
    </row>
    <row r="27" ht="20.1" customHeight="1" spans="1:9">
      <c r="A27" s="31"/>
      <c r="B27" s="339"/>
      <c r="C27" s="179"/>
      <c r="D27" s="314"/>
      <c r="E27" s="315"/>
      <c r="F27" s="340"/>
      <c r="G27" s="307"/>
      <c r="H27" s="307"/>
      <c r="I27" s="313"/>
    </row>
    <row r="28" ht="20.1" customHeight="1" spans="1:9">
      <c r="A28" s="31"/>
      <c r="B28" s="339"/>
      <c r="C28" s="179"/>
      <c r="D28" s="314"/>
      <c r="E28" s="315"/>
      <c r="F28" s="340"/>
      <c r="G28" s="307"/>
      <c r="H28" s="307"/>
      <c r="I28" s="313"/>
    </row>
    <row r="29" ht="20.1" customHeight="1" spans="1:9">
      <c r="A29" s="31"/>
      <c r="B29" s="339"/>
      <c r="C29" s="179"/>
      <c r="D29" s="314"/>
      <c r="E29" s="315"/>
      <c r="F29" s="340"/>
      <c r="G29" s="307"/>
      <c r="H29" s="307"/>
      <c r="I29" s="313"/>
    </row>
    <row r="30" ht="20.1" customHeight="1" spans="1:9">
      <c r="A30" s="31"/>
      <c r="B30" s="339"/>
      <c r="C30" s="179"/>
      <c r="D30" s="314"/>
      <c r="E30" s="315"/>
      <c r="F30" s="340"/>
      <c r="G30" s="307"/>
      <c r="H30" s="307"/>
      <c r="I30" s="313"/>
    </row>
    <row r="31" ht="20.1" customHeight="1" spans="1:9">
      <c r="A31" s="31"/>
      <c r="B31" s="339"/>
      <c r="C31" s="179"/>
      <c r="D31" s="314"/>
      <c r="E31" s="315"/>
      <c r="F31" s="340"/>
      <c r="G31" s="307"/>
      <c r="H31" s="307"/>
      <c r="I31" s="313"/>
    </row>
    <row r="32" ht="20.1" customHeight="1" spans="1:9">
      <c r="A32" s="31"/>
      <c r="B32" s="339"/>
      <c r="C32" s="179"/>
      <c r="D32" s="314"/>
      <c r="E32" s="315"/>
      <c r="F32" s="340"/>
      <c r="G32" s="307"/>
      <c r="H32" s="307"/>
      <c r="I32" s="313"/>
    </row>
    <row r="33" ht="20.1" customHeight="1" spans="1:9">
      <c r="A33" s="31"/>
      <c r="B33" s="339"/>
      <c r="C33" s="179"/>
      <c r="D33" s="314"/>
      <c r="E33" s="315"/>
      <c r="F33" s="340"/>
      <c r="G33" s="307"/>
      <c r="H33" s="307"/>
      <c r="I33" s="313"/>
    </row>
    <row r="34" ht="20.1" customHeight="1" spans="1:9">
      <c r="A34" s="31"/>
      <c r="B34" s="339"/>
      <c r="C34" s="179"/>
      <c r="D34" s="314"/>
      <c r="E34" s="315"/>
      <c r="F34" s="340"/>
      <c r="G34" s="307"/>
      <c r="H34" s="307"/>
      <c r="I34" s="313"/>
    </row>
    <row r="35" ht="20.1" customHeight="1" spans="1:9">
      <c r="A35" s="31"/>
      <c r="B35" s="339"/>
      <c r="C35" s="179"/>
      <c r="D35" s="314"/>
      <c r="E35" s="315"/>
      <c r="F35" s="340"/>
      <c r="G35" s="307"/>
      <c r="H35" s="307"/>
      <c r="I35" s="313"/>
    </row>
    <row r="36" ht="20.1" customHeight="1" spans="1:9">
      <c r="A36" s="31"/>
      <c r="B36" s="339"/>
      <c r="C36" s="179"/>
      <c r="D36" s="314"/>
      <c r="E36" s="315"/>
      <c r="F36" s="340"/>
      <c r="G36" s="307"/>
      <c r="H36" s="307"/>
      <c r="I36" s="313"/>
    </row>
    <row r="37" ht="20.1" customHeight="1" spans="1:9">
      <c r="A37" s="31"/>
      <c r="B37" s="339"/>
      <c r="C37" s="179"/>
      <c r="D37" s="314"/>
      <c r="E37" s="315"/>
      <c r="F37" s="340"/>
      <c r="G37" s="307"/>
      <c r="H37" s="307"/>
      <c r="I37" s="313"/>
    </row>
    <row r="38" ht="20.1" customHeight="1" spans="1:9">
      <c r="A38" s="31"/>
      <c r="B38" s="339"/>
      <c r="C38" s="179"/>
      <c r="D38" s="314"/>
      <c r="E38" s="315"/>
      <c r="F38" s="340"/>
      <c r="G38" s="307"/>
      <c r="H38" s="307"/>
      <c r="I38" s="313"/>
    </row>
    <row r="39" ht="20.1" customHeight="1" spans="1:9">
      <c r="A39" s="31"/>
      <c r="B39" s="339"/>
      <c r="C39" s="179"/>
      <c r="D39" s="314"/>
      <c r="E39" s="315"/>
      <c r="F39" s="340"/>
      <c r="G39" s="307"/>
      <c r="H39" s="307"/>
      <c r="I39" s="313"/>
    </row>
    <row r="40" ht="20.1" customHeight="1" spans="1:9">
      <c r="A40" s="31"/>
      <c r="B40" s="339"/>
      <c r="C40" s="179"/>
      <c r="D40" s="314"/>
      <c r="E40" s="315"/>
      <c r="F40" s="340"/>
      <c r="G40" s="307"/>
      <c r="H40" s="307"/>
      <c r="I40" s="313"/>
    </row>
    <row r="41" ht="20.1" customHeight="1" spans="1:9">
      <c r="A41" s="31"/>
      <c r="B41" s="339"/>
      <c r="C41" s="179"/>
      <c r="D41" s="314"/>
      <c r="E41" s="315"/>
      <c r="F41" s="340"/>
      <c r="G41" s="307"/>
      <c r="H41" s="307"/>
      <c r="I41" s="313"/>
    </row>
    <row r="42" ht="20.1" customHeight="1" spans="1:9">
      <c r="A42" s="31"/>
      <c r="B42" s="339"/>
      <c r="C42" s="179"/>
      <c r="D42" s="314"/>
      <c r="E42" s="315"/>
      <c r="F42" s="340"/>
      <c r="G42" s="307"/>
      <c r="H42" s="307"/>
      <c r="I42" s="313"/>
    </row>
    <row r="43" ht="20.1" customHeight="1" spans="1:9">
      <c r="A43" s="31"/>
      <c r="B43" s="339"/>
      <c r="C43" s="179"/>
      <c r="D43" s="314"/>
      <c r="E43" s="315"/>
      <c r="F43" s="340"/>
      <c r="G43" s="307"/>
      <c r="H43" s="307"/>
      <c r="I43" s="313"/>
    </row>
    <row r="44" ht="20.1" customHeight="1" spans="1:9">
      <c r="A44" s="31"/>
      <c r="B44" s="339"/>
      <c r="C44" s="179"/>
      <c r="D44" s="314"/>
      <c r="E44" s="315"/>
      <c r="F44" s="340"/>
      <c r="G44" s="307"/>
      <c r="H44" s="307"/>
      <c r="I44" s="313"/>
    </row>
    <row r="45" ht="20.1" customHeight="1" spans="1:9">
      <c r="A45" s="31"/>
      <c r="B45" s="339"/>
      <c r="C45" s="179"/>
      <c r="D45" s="314"/>
      <c r="E45" s="315"/>
      <c r="F45" s="340"/>
      <c r="G45" s="307"/>
      <c r="H45" s="307"/>
      <c r="I45" s="313"/>
    </row>
    <row r="46" ht="18" customHeight="1" spans="1:9">
      <c r="A46" s="31"/>
      <c r="B46" s="339"/>
      <c r="C46" s="179"/>
      <c r="D46" s="314"/>
      <c r="E46" s="315"/>
      <c r="F46" s="340"/>
      <c r="G46" s="307"/>
      <c r="H46" s="307"/>
      <c r="I46" s="313"/>
    </row>
    <row r="47" ht="18" customHeight="1" spans="1:9">
      <c r="A47" s="31"/>
      <c r="B47" s="339"/>
      <c r="C47" s="179"/>
      <c r="D47" s="314"/>
      <c r="E47" s="315"/>
      <c r="F47" s="340"/>
      <c r="G47" s="307"/>
      <c r="H47" s="307"/>
      <c r="I47" s="313"/>
    </row>
    <row r="48" ht="18" customHeight="1" spans="1:9">
      <c r="A48" s="31"/>
      <c r="B48" s="339"/>
      <c r="C48" s="179"/>
      <c r="D48" s="314"/>
      <c r="E48" s="315"/>
      <c r="F48" s="340"/>
      <c r="G48" s="307"/>
      <c r="H48" s="307"/>
      <c r="I48" s="313"/>
    </row>
    <row r="49" ht="18" customHeight="1" spans="1:9">
      <c r="A49" s="117" t="s">
        <v>474</v>
      </c>
      <c r="B49" s="90"/>
      <c r="C49" s="179"/>
      <c r="D49" s="314"/>
      <c r="E49" s="315"/>
      <c r="F49" s="307">
        <f>SUM(F7:F48)</f>
        <v>1330.1</v>
      </c>
      <c r="G49" s="307">
        <f>SUM(G7:G48)</f>
        <v>0</v>
      </c>
      <c r="H49" s="307">
        <f>SUM(H7:H48)</f>
        <v>1330.1</v>
      </c>
      <c r="I49" s="313"/>
    </row>
    <row r="50" ht="18" customHeight="1" spans="1:9">
      <c r="A50" s="117" t="s">
        <v>475</v>
      </c>
      <c r="B50" s="90"/>
      <c r="C50" s="31" t="s">
        <v>508</v>
      </c>
      <c r="D50" s="314"/>
      <c r="E50" s="177" t="s">
        <v>508</v>
      </c>
      <c r="F50" s="307">
        <f t="shared" ref="F50:H50" si="2">F49</f>
        <v>1330.1</v>
      </c>
      <c r="G50" s="307">
        <f t="shared" si="2"/>
        <v>0</v>
      </c>
      <c r="H50" s="307">
        <f t="shared" si="2"/>
        <v>1330.1</v>
      </c>
      <c r="I50" s="313"/>
    </row>
    <row r="51" ht="16.5" customHeight="1" spans="2:8">
      <c r="B51" s="290"/>
      <c r="C51" s="13"/>
      <c r="D51" s="183"/>
      <c r="E51" s="183"/>
      <c r="H51" s="317"/>
    </row>
    <row r="52" ht="15.95" customHeight="1" spans="2:9">
      <c r="B52" s="318"/>
      <c r="C52" s="13"/>
      <c r="D52" s="183"/>
      <c r="E52" s="183"/>
      <c r="H52" s="317"/>
      <c r="I52" s="13"/>
    </row>
    <row r="53" ht="15.95" customHeight="1" spans="2:8">
      <c r="B53" s="318"/>
      <c r="C53" s="13"/>
      <c r="D53" s="183"/>
      <c r="E53" s="183"/>
      <c r="H53" s="317"/>
    </row>
    <row r="54" ht="21" customHeight="1" spans="2:8">
      <c r="B54" s="290"/>
      <c r="C54" s="13"/>
      <c r="D54" s="183"/>
      <c r="E54" s="183"/>
      <c r="H54" s="317"/>
    </row>
    <row r="55" ht="21" customHeight="1" spans="2:8">
      <c r="B55" s="290"/>
      <c r="C55" s="13"/>
      <c r="D55" s="183"/>
      <c r="E55" s="183"/>
      <c r="H55" s="317"/>
    </row>
    <row r="56" ht="21" customHeight="1" spans="2:8">
      <c r="B56" s="290"/>
      <c r="C56" s="13"/>
      <c r="D56" s="183"/>
      <c r="E56" s="183"/>
      <c r="H56" s="317"/>
    </row>
    <row r="57" ht="21" customHeight="1" spans="2:8">
      <c r="B57" s="290"/>
      <c r="C57" s="13"/>
      <c r="D57" s="183"/>
      <c r="E57" s="183"/>
      <c r="H57" s="317"/>
    </row>
    <row r="58" ht="21" customHeight="1" spans="2:8">
      <c r="B58" s="290"/>
      <c r="C58" s="13"/>
      <c r="D58" s="183"/>
      <c r="E58" s="183"/>
      <c r="H58" s="317"/>
    </row>
    <row r="59" ht="21" customHeight="1" spans="2:8">
      <c r="B59" s="290"/>
      <c r="C59" s="13"/>
      <c r="D59" s="183"/>
      <c r="E59" s="183"/>
      <c r="H59" s="317"/>
    </row>
    <row r="60" ht="21" customHeight="1" spans="2:8">
      <c r="B60" s="290"/>
      <c r="C60" s="13"/>
      <c r="D60" s="183"/>
      <c r="E60" s="183"/>
      <c r="H60" s="317"/>
    </row>
    <row r="61" ht="21" customHeight="1" spans="2:8">
      <c r="B61" s="290"/>
      <c r="C61" s="13"/>
      <c r="D61" s="183"/>
      <c r="E61" s="183"/>
      <c r="H61" s="317"/>
    </row>
    <row r="62" ht="21" customHeight="1" spans="2:8">
      <c r="B62" s="290"/>
      <c r="C62" s="13"/>
      <c r="D62" s="183"/>
      <c r="E62" s="183"/>
      <c r="H62" s="317"/>
    </row>
    <row r="63" ht="21" customHeight="1" spans="2:8">
      <c r="B63" s="290"/>
      <c r="C63" s="13"/>
      <c r="D63" s="183"/>
      <c r="E63" s="183"/>
      <c r="H63" s="317"/>
    </row>
    <row r="64" ht="21" customHeight="1" spans="2:8">
      <c r="B64" s="290"/>
      <c r="C64" s="13"/>
      <c r="D64" s="183"/>
      <c r="E64" s="183"/>
      <c r="H64" s="317"/>
    </row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</sheetData>
  <mergeCells count="12">
    <mergeCell ref="B1:I1"/>
    <mergeCell ref="A3:I3"/>
    <mergeCell ref="A4:H4"/>
    <mergeCell ref="D5:F5"/>
    <mergeCell ref="A49:B49"/>
    <mergeCell ref="A50:B50"/>
    <mergeCell ref="A5:A6"/>
    <mergeCell ref="B5:B6"/>
    <mergeCell ref="C5:C6"/>
    <mergeCell ref="G5:G6"/>
    <mergeCell ref="H5:H6"/>
    <mergeCell ref="I5:I6"/>
  </mergeCells>
  <printOptions horizontalCentered="1"/>
  <pageMargins left="0.313888888888889" right="0.313888888888889" top="0.510416666666667" bottom="0" header="0.510416666666667" footer="0.479166666666667"/>
  <pageSetup paperSize="9" orientation="landscape"/>
  <headerFooter alignWithMargins="0">
    <oddHeader>&amp;R
&amp;"仿宋_GB2312,常规"&amp;10表3-11-4</oddHeader>
    <oddFooter>&amp;C&amp;"仿宋_GB2312,常规"&amp;10
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69"/>
  <sheetViews>
    <sheetView topLeftCell="A19" workbookViewId="0">
      <selection activeCell="B7" sqref="B7:E32"/>
    </sheetView>
  </sheetViews>
  <sheetFormatPr defaultColWidth="9" defaultRowHeight="12.75"/>
  <cols>
    <col min="1" max="1" width="5.625" style="183" customWidth="1"/>
    <col min="2" max="2" width="18.625" style="183" customWidth="1"/>
    <col min="3" max="3" width="4.75" style="183" customWidth="1"/>
    <col min="4" max="4" width="7.625" style="290" customWidth="1"/>
    <col min="5" max="5" width="11.375" style="13" customWidth="1"/>
    <col min="6" max="6" width="16.125" style="13" customWidth="1"/>
    <col min="7" max="7" width="9.625" style="13" customWidth="1"/>
    <col min="8" max="8" width="18.125" style="13" customWidth="1"/>
    <col min="9" max="9" width="15.625" style="183" customWidth="1"/>
    <col min="10" max="10" width="10.25" style="10" customWidth="1"/>
    <col min="11" max="16384" width="9" style="10"/>
  </cols>
  <sheetData>
    <row r="1" ht="27" customHeight="1" spans="2:10">
      <c r="B1" s="293" t="s">
        <v>533</v>
      </c>
      <c r="C1" s="293"/>
      <c r="D1" s="293"/>
      <c r="E1" s="293"/>
      <c r="F1" s="293"/>
      <c r="G1" s="293"/>
      <c r="H1" s="293"/>
      <c r="I1" s="293"/>
      <c r="J1" s="310"/>
    </row>
    <row r="2" ht="18.75" customHeight="1" spans="2:10">
      <c r="B2" s="317"/>
      <c r="C2" s="317"/>
      <c r="D2" s="317"/>
      <c r="E2" s="317"/>
      <c r="F2" s="317"/>
      <c r="G2" s="317"/>
      <c r="H2" s="317"/>
      <c r="I2" s="317"/>
      <c r="J2" s="310"/>
    </row>
    <row r="3" ht="21" customHeight="1" spans="1:9">
      <c r="A3" s="13" t="str">
        <f>存货清查汇总表!A3</f>
        <v>清查基准日：2018年12月31日</v>
      </c>
      <c r="B3" s="13"/>
      <c r="C3" s="13"/>
      <c r="D3" s="13"/>
      <c r="I3" s="13"/>
    </row>
    <row r="4" ht="20.25" customHeight="1" spans="1:10">
      <c r="A4" s="173" t="str">
        <f>存货—开发产品明细表!A4</f>
        <v>资产占有单位名称：杭州中惠医疗器械有限公司</v>
      </c>
      <c r="B4" s="173"/>
      <c r="C4" s="173"/>
      <c r="D4" s="173"/>
      <c r="E4" s="173"/>
      <c r="F4" s="299"/>
      <c r="G4" s="299"/>
      <c r="H4" s="299"/>
      <c r="I4" s="311" t="s">
        <v>534</v>
      </c>
      <c r="J4" s="312"/>
    </row>
    <row r="5" ht="15" customHeight="1" spans="1:9">
      <c r="A5" s="168" t="s">
        <v>535</v>
      </c>
      <c r="B5" s="31" t="s">
        <v>536</v>
      </c>
      <c r="C5" s="266" t="s">
        <v>537</v>
      </c>
      <c r="D5" s="31" t="s">
        <v>538</v>
      </c>
      <c r="E5" s="31"/>
      <c r="F5" s="31"/>
      <c r="G5" s="31" t="s">
        <v>1895</v>
      </c>
      <c r="H5" s="302" t="s">
        <v>539</v>
      </c>
      <c r="I5" s="31" t="s">
        <v>540</v>
      </c>
    </row>
    <row r="6" s="35" customFormat="1" ht="15" customHeight="1" spans="1:9">
      <c r="A6" s="168"/>
      <c r="B6" s="31"/>
      <c r="C6" s="304"/>
      <c r="D6" s="302" t="s">
        <v>541</v>
      </c>
      <c r="E6" s="31" t="s">
        <v>542</v>
      </c>
      <c r="F6" s="31" t="s">
        <v>543</v>
      </c>
      <c r="G6" s="31"/>
      <c r="H6" s="302"/>
      <c r="I6" s="31"/>
    </row>
    <row r="7" ht="18" customHeight="1" spans="1:9">
      <c r="A7" s="589" t="s">
        <v>13</v>
      </c>
      <c r="B7" s="116" t="s">
        <v>1823</v>
      </c>
      <c r="C7" s="18" t="s">
        <v>1824</v>
      </c>
      <c r="D7" s="31">
        <v>5</v>
      </c>
      <c r="E7" s="306">
        <v>450</v>
      </c>
      <c r="F7" s="307">
        <f t="shared" ref="F7:F32" si="0">D7*E7</f>
        <v>2250</v>
      </c>
      <c r="G7" s="307"/>
      <c r="H7" s="307">
        <f t="shared" ref="H7:H32" si="1">F7</f>
        <v>2250</v>
      </c>
      <c r="I7" s="313"/>
    </row>
    <row r="8" ht="18" customHeight="1" spans="1:9">
      <c r="A8" s="589" t="s">
        <v>14</v>
      </c>
      <c r="B8" s="339" t="s">
        <v>1825</v>
      </c>
      <c r="C8" s="18" t="s">
        <v>1824</v>
      </c>
      <c r="D8" s="31">
        <v>18</v>
      </c>
      <c r="E8" s="306">
        <v>150</v>
      </c>
      <c r="F8" s="307">
        <f t="shared" si="0"/>
        <v>2700</v>
      </c>
      <c r="G8" s="307"/>
      <c r="H8" s="307">
        <f t="shared" si="1"/>
        <v>2700</v>
      </c>
      <c r="I8" s="313"/>
    </row>
    <row r="9" ht="18" customHeight="1" spans="1:9">
      <c r="A9" s="589" t="s">
        <v>15</v>
      </c>
      <c r="B9" s="339" t="s">
        <v>1826</v>
      </c>
      <c r="C9" s="18" t="s">
        <v>1824</v>
      </c>
      <c r="D9" s="31">
        <v>13</v>
      </c>
      <c r="E9" s="306">
        <v>260</v>
      </c>
      <c r="F9" s="307">
        <f t="shared" si="0"/>
        <v>3380</v>
      </c>
      <c r="G9" s="307"/>
      <c r="H9" s="307">
        <f t="shared" si="1"/>
        <v>3380</v>
      </c>
      <c r="I9" s="313"/>
    </row>
    <row r="10" ht="18" customHeight="1" spans="1:9">
      <c r="A10" s="589" t="s">
        <v>37</v>
      </c>
      <c r="B10" s="339" t="s">
        <v>1823</v>
      </c>
      <c r="C10" s="18" t="s">
        <v>1824</v>
      </c>
      <c r="D10" s="31">
        <v>12</v>
      </c>
      <c r="E10" s="306">
        <v>300</v>
      </c>
      <c r="F10" s="307">
        <f t="shared" si="0"/>
        <v>3600</v>
      </c>
      <c r="G10" s="307"/>
      <c r="H10" s="307">
        <f t="shared" si="1"/>
        <v>3600</v>
      </c>
      <c r="I10" s="313"/>
    </row>
    <row r="11" ht="18" customHeight="1" spans="1:9">
      <c r="A11" s="589" t="s">
        <v>17</v>
      </c>
      <c r="B11" s="339" t="s">
        <v>1827</v>
      </c>
      <c r="C11" s="18" t="s">
        <v>1824</v>
      </c>
      <c r="D11" s="31">
        <v>25</v>
      </c>
      <c r="E11" s="306">
        <v>50</v>
      </c>
      <c r="F11" s="307">
        <f t="shared" si="0"/>
        <v>1250</v>
      </c>
      <c r="G11" s="307"/>
      <c r="H11" s="307">
        <f t="shared" si="1"/>
        <v>1250</v>
      </c>
      <c r="I11" s="313"/>
    </row>
    <row r="12" ht="18" customHeight="1" spans="1:9">
      <c r="A12" s="589" t="s">
        <v>18</v>
      </c>
      <c r="B12" s="339" t="s">
        <v>1826</v>
      </c>
      <c r="C12" s="18" t="s">
        <v>1824</v>
      </c>
      <c r="D12" s="31">
        <v>15</v>
      </c>
      <c r="E12" s="306">
        <v>420</v>
      </c>
      <c r="F12" s="307">
        <f t="shared" si="0"/>
        <v>6300</v>
      </c>
      <c r="G12" s="307"/>
      <c r="H12" s="307">
        <f t="shared" si="1"/>
        <v>6300</v>
      </c>
      <c r="I12" s="313"/>
    </row>
    <row r="13" ht="18" customHeight="1" spans="1:9">
      <c r="A13" s="589" t="s">
        <v>47</v>
      </c>
      <c r="B13" s="339" t="s">
        <v>1828</v>
      </c>
      <c r="C13" s="18" t="s">
        <v>1824</v>
      </c>
      <c r="D13" s="31">
        <v>1</v>
      </c>
      <c r="E13" s="306">
        <v>22</v>
      </c>
      <c r="F13" s="307">
        <f t="shared" si="0"/>
        <v>22</v>
      </c>
      <c r="G13" s="307"/>
      <c r="H13" s="307">
        <f t="shared" si="1"/>
        <v>22</v>
      </c>
      <c r="I13" s="313"/>
    </row>
    <row r="14" ht="18" customHeight="1" spans="1:9">
      <c r="A14" s="589" t="s">
        <v>20</v>
      </c>
      <c r="B14" s="339" t="s">
        <v>1829</v>
      </c>
      <c r="C14" s="18" t="s">
        <v>1824</v>
      </c>
      <c r="D14" s="31">
        <v>2</v>
      </c>
      <c r="E14" s="306">
        <v>80</v>
      </c>
      <c r="F14" s="307">
        <f t="shared" si="0"/>
        <v>160</v>
      </c>
      <c r="G14" s="307"/>
      <c r="H14" s="307">
        <f t="shared" si="1"/>
        <v>160</v>
      </c>
      <c r="I14" s="313"/>
    </row>
    <row r="15" ht="13.5" customHeight="1" spans="1:9">
      <c r="A15" s="589" t="s">
        <v>21</v>
      </c>
      <c r="B15" s="339" t="s">
        <v>1830</v>
      </c>
      <c r="C15" s="18" t="s">
        <v>1824</v>
      </c>
      <c r="D15" s="31">
        <v>6</v>
      </c>
      <c r="E15" s="306">
        <v>16</v>
      </c>
      <c r="F15" s="307">
        <f t="shared" si="0"/>
        <v>96</v>
      </c>
      <c r="G15" s="307"/>
      <c r="H15" s="307">
        <f t="shared" si="1"/>
        <v>96</v>
      </c>
      <c r="I15" s="313"/>
    </row>
    <row r="16" ht="20.1" customHeight="1" spans="1:9">
      <c r="A16" s="589" t="s">
        <v>22</v>
      </c>
      <c r="B16" s="339" t="s">
        <v>1831</v>
      </c>
      <c r="C16" s="18" t="s">
        <v>1824</v>
      </c>
      <c r="D16" s="31">
        <v>4</v>
      </c>
      <c r="E16" s="306">
        <v>49.4</v>
      </c>
      <c r="F16" s="307">
        <f t="shared" si="0"/>
        <v>197.6</v>
      </c>
      <c r="G16" s="307"/>
      <c r="H16" s="307">
        <f t="shared" si="1"/>
        <v>197.6</v>
      </c>
      <c r="I16" s="313"/>
    </row>
    <row r="17" ht="20.1" customHeight="1" spans="1:9">
      <c r="A17" s="589" t="s">
        <v>60</v>
      </c>
      <c r="B17" s="339" t="s">
        <v>1832</v>
      </c>
      <c r="C17" s="18" t="s">
        <v>1824</v>
      </c>
      <c r="D17" s="31">
        <v>26</v>
      </c>
      <c r="E17" s="306">
        <v>6</v>
      </c>
      <c r="F17" s="307">
        <f t="shared" si="0"/>
        <v>156</v>
      </c>
      <c r="G17" s="307"/>
      <c r="H17" s="307">
        <f t="shared" si="1"/>
        <v>156</v>
      </c>
      <c r="I17" s="313"/>
    </row>
    <row r="18" ht="20.1" customHeight="1" spans="1:9">
      <c r="A18" s="589" t="s">
        <v>24</v>
      </c>
      <c r="B18" s="339" t="s">
        <v>1833</v>
      </c>
      <c r="C18" s="18" t="s">
        <v>1824</v>
      </c>
      <c r="D18" s="31">
        <v>2</v>
      </c>
      <c r="E18" s="306">
        <v>90</v>
      </c>
      <c r="F18" s="307">
        <f t="shared" si="0"/>
        <v>180</v>
      </c>
      <c r="G18" s="307"/>
      <c r="H18" s="307">
        <f t="shared" si="1"/>
        <v>180</v>
      </c>
      <c r="I18" s="313"/>
    </row>
    <row r="19" ht="20.1" customHeight="1" spans="1:9">
      <c r="A19" s="589" t="s">
        <v>25</v>
      </c>
      <c r="B19" s="339" t="s">
        <v>1834</v>
      </c>
      <c r="C19" s="18" t="s">
        <v>1824</v>
      </c>
      <c r="D19" s="31">
        <v>4</v>
      </c>
      <c r="E19" s="306">
        <v>10</v>
      </c>
      <c r="F19" s="307">
        <f t="shared" si="0"/>
        <v>40</v>
      </c>
      <c r="G19" s="307"/>
      <c r="H19" s="307">
        <f t="shared" si="1"/>
        <v>40</v>
      </c>
      <c r="I19" s="313"/>
    </row>
    <row r="20" ht="20.1" customHeight="1" spans="1:9">
      <c r="A20" s="589" t="s">
        <v>70</v>
      </c>
      <c r="B20" s="339" t="s">
        <v>1835</v>
      </c>
      <c r="C20" s="18" t="s">
        <v>1824</v>
      </c>
      <c r="D20" s="31">
        <v>3</v>
      </c>
      <c r="E20" s="306">
        <v>65</v>
      </c>
      <c r="F20" s="307">
        <f t="shared" si="0"/>
        <v>195</v>
      </c>
      <c r="G20" s="307"/>
      <c r="H20" s="307">
        <f t="shared" si="1"/>
        <v>195</v>
      </c>
      <c r="I20" s="313"/>
    </row>
    <row r="21" ht="20.1" customHeight="1" spans="1:9">
      <c r="A21" s="589" t="s">
        <v>73</v>
      </c>
      <c r="B21" s="339" t="s">
        <v>1836</v>
      </c>
      <c r="C21" s="18" t="s">
        <v>1824</v>
      </c>
      <c r="D21" s="31">
        <v>24</v>
      </c>
      <c r="E21" s="306">
        <v>2.5</v>
      </c>
      <c r="F21" s="307">
        <f t="shared" si="0"/>
        <v>60</v>
      </c>
      <c r="G21" s="307"/>
      <c r="H21" s="307">
        <f t="shared" si="1"/>
        <v>60</v>
      </c>
      <c r="I21" s="313"/>
    </row>
    <row r="22" ht="20.1" customHeight="1" spans="1:9">
      <c r="A22" s="589" t="s">
        <v>77</v>
      </c>
      <c r="B22" s="339" t="s">
        <v>1837</v>
      </c>
      <c r="C22" s="18" t="s">
        <v>1824</v>
      </c>
      <c r="D22" s="31">
        <v>500</v>
      </c>
      <c r="E22" s="306">
        <v>0.18</v>
      </c>
      <c r="F22" s="307">
        <f t="shared" si="0"/>
        <v>90</v>
      </c>
      <c r="G22" s="307"/>
      <c r="H22" s="307">
        <f t="shared" si="1"/>
        <v>90</v>
      </c>
      <c r="I22" s="313"/>
    </row>
    <row r="23" ht="20.1" customHeight="1" spans="1:9">
      <c r="A23" s="589" t="s">
        <v>81</v>
      </c>
      <c r="B23" s="339" t="s">
        <v>1838</v>
      </c>
      <c r="C23" s="18" t="s">
        <v>1824</v>
      </c>
      <c r="D23" s="31">
        <v>1</v>
      </c>
      <c r="E23" s="306">
        <v>75</v>
      </c>
      <c r="F23" s="307">
        <f t="shared" si="0"/>
        <v>75</v>
      </c>
      <c r="G23" s="307"/>
      <c r="H23" s="307">
        <f t="shared" si="1"/>
        <v>75</v>
      </c>
      <c r="I23" s="313"/>
    </row>
    <row r="24" ht="20.1" customHeight="1" spans="1:9">
      <c r="A24" s="589" t="s">
        <v>85</v>
      </c>
      <c r="B24" s="339" t="s">
        <v>1839</v>
      </c>
      <c r="C24" s="18" t="s">
        <v>1824</v>
      </c>
      <c r="D24" s="31">
        <v>6</v>
      </c>
      <c r="E24" s="306">
        <v>170</v>
      </c>
      <c r="F24" s="307">
        <f t="shared" si="0"/>
        <v>1020</v>
      </c>
      <c r="G24" s="307"/>
      <c r="H24" s="307">
        <f t="shared" si="1"/>
        <v>1020</v>
      </c>
      <c r="I24" s="313"/>
    </row>
    <row r="25" ht="20.1" customHeight="1" spans="1:9">
      <c r="A25" s="589" t="s">
        <v>89</v>
      </c>
      <c r="B25" s="339" t="s">
        <v>1840</v>
      </c>
      <c r="C25" s="18" t="s">
        <v>1824</v>
      </c>
      <c r="D25" s="31">
        <v>37</v>
      </c>
      <c r="E25" s="306">
        <v>235</v>
      </c>
      <c r="F25" s="307">
        <f t="shared" si="0"/>
        <v>8695</v>
      </c>
      <c r="G25" s="307"/>
      <c r="H25" s="307">
        <f t="shared" si="1"/>
        <v>8695</v>
      </c>
      <c r="I25" s="313"/>
    </row>
    <row r="26" ht="20.1" customHeight="1" spans="1:9">
      <c r="A26" s="589" t="s">
        <v>93</v>
      </c>
      <c r="B26" s="339" t="s">
        <v>1841</v>
      </c>
      <c r="C26" s="18" t="s">
        <v>1824</v>
      </c>
      <c r="D26" s="31">
        <v>10</v>
      </c>
      <c r="E26" s="306">
        <v>180</v>
      </c>
      <c r="F26" s="307">
        <f t="shared" si="0"/>
        <v>1800</v>
      </c>
      <c r="G26" s="307"/>
      <c r="H26" s="307">
        <f t="shared" si="1"/>
        <v>1800</v>
      </c>
      <c r="I26" s="313"/>
    </row>
    <row r="27" ht="20.1" customHeight="1" spans="1:9">
      <c r="A27" s="589" t="s">
        <v>97</v>
      </c>
      <c r="B27" s="339" t="s">
        <v>1842</v>
      </c>
      <c r="C27" s="18" t="s">
        <v>1824</v>
      </c>
      <c r="D27" s="31">
        <v>10</v>
      </c>
      <c r="E27" s="306">
        <v>8.852</v>
      </c>
      <c r="F27" s="307">
        <f t="shared" si="0"/>
        <v>88.52</v>
      </c>
      <c r="G27" s="307"/>
      <c r="H27" s="307">
        <f t="shared" si="1"/>
        <v>88.52</v>
      </c>
      <c r="I27" s="313"/>
    </row>
    <row r="28" ht="20.1" customHeight="1" spans="1:9">
      <c r="A28" s="589" t="s">
        <v>100</v>
      </c>
      <c r="B28" s="339" t="s">
        <v>1843</v>
      </c>
      <c r="C28" s="18" t="s">
        <v>1824</v>
      </c>
      <c r="D28" s="31">
        <v>4</v>
      </c>
      <c r="E28" s="306">
        <v>18</v>
      </c>
      <c r="F28" s="307">
        <f t="shared" si="0"/>
        <v>72</v>
      </c>
      <c r="G28" s="307"/>
      <c r="H28" s="307">
        <f t="shared" si="1"/>
        <v>72</v>
      </c>
      <c r="I28" s="313"/>
    </row>
    <row r="29" ht="20.1" customHeight="1" spans="1:9">
      <c r="A29" s="589" t="s">
        <v>104</v>
      </c>
      <c r="B29" s="339" t="s">
        <v>1844</v>
      </c>
      <c r="C29" s="18" t="s">
        <v>1824</v>
      </c>
      <c r="D29" s="31">
        <v>3</v>
      </c>
      <c r="E29" s="306">
        <v>17</v>
      </c>
      <c r="F29" s="307">
        <f t="shared" si="0"/>
        <v>51</v>
      </c>
      <c r="G29" s="307"/>
      <c r="H29" s="307">
        <f t="shared" si="1"/>
        <v>51</v>
      </c>
      <c r="I29" s="313"/>
    </row>
    <row r="30" ht="20.1" customHeight="1" spans="1:9">
      <c r="A30" s="589" t="s">
        <v>107</v>
      </c>
      <c r="B30" s="339" t="s">
        <v>1845</v>
      </c>
      <c r="C30" s="18" t="s">
        <v>1824</v>
      </c>
      <c r="D30" s="31">
        <v>14</v>
      </c>
      <c r="E30" s="306">
        <v>19</v>
      </c>
      <c r="F30" s="307">
        <f t="shared" si="0"/>
        <v>266</v>
      </c>
      <c r="G30" s="307"/>
      <c r="H30" s="307">
        <f t="shared" si="1"/>
        <v>266</v>
      </c>
      <c r="I30" s="313"/>
    </row>
    <row r="31" ht="20.1" customHeight="1" spans="1:9">
      <c r="A31" s="589" t="s">
        <v>110</v>
      </c>
      <c r="B31" s="339" t="s">
        <v>1846</v>
      </c>
      <c r="C31" s="18" t="s">
        <v>1824</v>
      </c>
      <c r="D31" s="31">
        <v>10</v>
      </c>
      <c r="E31" s="306">
        <v>26</v>
      </c>
      <c r="F31" s="307">
        <f t="shared" si="0"/>
        <v>260</v>
      </c>
      <c r="G31" s="307"/>
      <c r="H31" s="307">
        <f t="shared" si="1"/>
        <v>260</v>
      </c>
      <c r="I31" s="313"/>
    </row>
    <row r="32" ht="20.1" customHeight="1" spans="1:9">
      <c r="A32" s="589" t="s">
        <v>113</v>
      </c>
      <c r="B32" s="339" t="s">
        <v>1842</v>
      </c>
      <c r="C32" s="18" t="s">
        <v>1824</v>
      </c>
      <c r="D32" s="31">
        <v>2</v>
      </c>
      <c r="E32" s="306">
        <v>15</v>
      </c>
      <c r="F32" s="307">
        <f t="shared" si="0"/>
        <v>30</v>
      </c>
      <c r="G32" s="307"/>
      <c r="H32" s="307">
        <f t="shared" si="1"/>
        <v>30</v>
      </c>
      <c r="I32" s="313"/>
    </row>
    <row r="33" ht="20.1" customHeight="1" spans="1:9">
      <c r="A33" s="31"/>
      <c r="B33" s="339"/>
      <c r="C33" s="179"/>
      <c r="D33" s="314"/>
      <c r="E33" s="315"/>
      <c r="F33" s="340"/>
      <c r="G33" s="307"/>
      <c r="H33" s="307"/>
      <c r="I33" s="313"/>
    </row>
    <row r="34" ht="20.1" customHeight="1" spans="1:9">
      <c r="A34" s="31"/>
      <c r="B34" s="339"/>
      <c r="C34" s="179"/>
      <c r="D34" s="314"/>
      <c r="E34" s="315"/>
      <c r="F34" s="340"/>
      <c r="G34" s="307"/>
      <c r="H34" s="307"/>
      <c r="I34" s="313"/>
    </row>
    <row r="35" ht="20.1" customHeight="1" spans="1:9">
      <c r="A35" s="31"/>
      <c r="B35" s="339"/>
      <c r="C35" s="179"/>
      <c r="D35" s="314"/>
      <c r="E35" s="315"/>
      <c r="F35" s="340"/>
      <c r="G35" s="307"/>
      <c r="H35" s="307"/>
      <c r="I35" s="313"/>
    </row>
    <row r="36" ht="18" customHeight="1" spans="1:9">
      <c r="A36" s="31"/>
      <c r="B36" s="339"/>
      <c r="C36" s="179"/>
      <c r="D36" s="314"/>
      <c r="E36" s="315"/>
      <c r="F36" s="340"/>
      <c r="G36" s="307"/>
      <c r="H36" s="307"/>
      <c r="I36" s="313"/>
    </row>
    <row r="37" ht="18" customHeight="1" spans="1:9">
      <c r="A37" s="31"/>
      <c r="B37" s="339"/>
      <c r="C37" s="179"/>
      <c r="D37" s="314"/>
      <c r="E37" s="315"/>
      <c r="F37" s="340"/>
      <c r="G37" s="307"/>
      <c r="H37" s="307"/>
      <c r="I37" s="313"/>
    </row>
    <row r="38" ht="18" customHeight="1" spans="1:9">
      <c r="A38" s="31"/>
      <c r="B38" s="339"/>
      <c r="C38" s="179"/>
      <c r="D38" s="314"/>
      <c r="E38" s="315"/>
      <c r="F38" s="340"/>
      <c r="G38" s="307"/>
      <c r="H38" s="307"/>
      <c r="I38" s="313"/>
    </row>
    <row r="39" ht="18" customHeight="1" spans="1:9">
      <c r="A39" s="117" t="s">
        <v>474</v>
      </c>
      <c r="B39" s="90"/>
      <c r="C39" s="179"/>
      <c r="D39" s="314"/>
      <c r="E39" s="315"/>
      <c r="F39" s="307">
        <f>SUM(F7:F38)</f>
        <v>33034.12</v>
      </c>
      <c r="G39" s="307">
        <f>SUM(G7:G38)</f>
        <v>0</v>
      </c>
      <c r="H39" s="307">
        <f>SUM(H7:H38)</f>
        <v>33034.12</v>
      </c>
      <c r="I39" s="313"/>
    </row>
    <row r="40" ht="18" customHeight="1" spans="1:9">
      <c r="A40" s="117" t="s">
        <v>475</v>
      </c>
      <c r="B40" s="90"/>
      <c r="C40" s="31" t="s">
        <v>508</v>
      </c>
      <c r="D40" s="314"/>
      <c r="E40" s="177" t="s">
        <v>508</v>
      </c>
      <c r="F40" s="307">
        <f t="shared" ref="F40:H40" si="2">F39</f>
        <v>33034.12</v>
      </c>
      <c r="G40" s="307">
        <f t="shared" si="2"/>
        <v>0</v>
      </c>
      <c r="H40" s="307">
        <f t="shared" si="2"/>
        <v>33034.12</v>
      </c>
      <c r="I40" s="313"/>
    </row>
    <row r="41" ht="16.5" customHeight="1" spans="2:8">
      <c r="B41" s="290"/>
      <c r="C41" s="13"/>
      <c r="D41" s="183"/>
      <c r="E41" s="183"/>
      <c r="H41" s="317"/>
    </row>
    <row r="42" ht="15.95" customHeight="1" spans="2:9">
      <c r="B42" s="318"/>
      <c r="C42" s="13"/>
      <c r="D42" s="183"/>
      <c r="E42" s="183"/>
      <c r="H42" s="317"/>
      <c r="I42" s="13"/>
    </row>
    <row r="43" ht="15.95" customHeight="1" spans="2:8">
      <c r="B43" s="318"/>
      <c r="C43" s="13"/>
      <c r="D43" s="183"/>
      <c r="E43" s="183"/>
      <c r="H43" s="317"/>
    </row>
    <row r="44" ht="21" customHeight="1" spans="2:8">
      <c r="B44" s="290"/>
      <c r="C44" s="13"/>
      <c r="D44" s="183"/>
      <c r="E44" s="183"/>
      <c r="H44" s="317"/>
    </row>
    <row r="45" ht="21" customHeight="1" spans="2:8">
      <c r="B45" s="290"/>
      <c r="C45" s="13"/>
      <c r="D45" s="183"/>
      <c r="E45" s="183"/>
      <c r="H45" s="317"/>
    </row>
    <row r="46" ht="21" customHeight="1" spans="2:8">
      <c r="B46" s="290"/>
      <c r="C46" s="13"/>
      <c r="D46" s="183"/>
      <c r="E46" s="183"/>
      <c r="H46" s="317"/>
    </row>
    <row r="47" ht="21" customHeight="1" spans="2:8">
      <c r="B47" s="290"/>
      <c r="C47" s="13"/>
      <c r="D47" s="183"/>
      <c r="E47" s="183"/>
      <c r="H47" s="317"/>
    </row>
    <row r="48" ht="21" customHeight="1" spans="2:8">
      <c r="B48" s="290"/>
      <c r="C48" s="13"/>
      <c r="D48" s="183"/>
      <c r="E48" s="183"/>
      <c r="H48" s="317"/>
    </row>
    <row r="49" ht="21" customHeight="1" spans="2:8">
      <c r="B49" s="290"/>
      <c r="C49" s="13"/>
      <c r="D49" s="183"/>
      <c r="E49" s="183"/>
      <c r="H49" s="317"/>
    </row>
    <row r="50" ht="21" customHeight="1" spans="2:8">
      <c r="B50" s="290"/>
      <c r="C50" s="13"/>
      <c r="D50" s="183"/>
      <c r="E50" s="183"/>
      <c r="H50" s="317"/>
    </row>
    <row r="51" ht="21" customHeight="1" spans="2:8">
      <c r="B51" s="290"/>
      <c r="C51" s="13"/>
      <c r="D51" s="183"/>
      <c r="E51" s="183"/>
      <c r="H51" s="317"/>
    </row>
    <row r="52" ht="21" customHeight="1" spans="2:8">
      <c r="B52" s="290"/>
      <c r="C52" s="13"/>
      <c r="D52" s="183"/>
      <c r="E52" s="183"/>
      <c r="H52" s="317"/>
    </row>
    <row r="53" ht="21" customHeight="1" spans="2:8">
      <c r="B53" s="290"/>
      <c r="C53" s="13"/>
      <c r="D53" s="183"/>
      <c r="E53" s="183"/>
      <c r="H53" s="317"/>
    </row>
    <row r="54" ht="21" customHeight="1" spans="2:8">
      <c r="B54" s="290"/>
      <c r="C54" s="13"/>
      <c r="D54" s="183"/>
      <c r="E54" s="183"/>
      <c r="H54" s="317"/>
    </row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</sheetData>
  <mergeCells count="12">
    <mergeCell ref="B1:I1"/>
    <mergeCell ref="A3:I3"/>
    <mergeCell ref="A4:H4"/>
    <mergeCell ref="D5:F5"/>
    <mergeCell ref="A39:B39"/>
    <mergeCell ref="A40:B40"/>
    <mergeCell ref="A5:A6"/>
    <mergeCell ref="B5:B6"/>
    <mergeCell ref="C5:C6"/>
    <mergeCell ref="G5:G6"/>
    <mergeCell ref="H5:H6"/>
    <mergeCell ref="I5:I6"/>
  </mergeCells>
  <printOptions horizontalCentered="1"/>
  <pageMargins left="0.313888888888889" right="0.313888888888889" top="0.510416666666667" bottom="0" header="0.510416666666667" footer="0.479166666666667"/>
  <pageSetup paperSize="9" orientation="landscape"/>
  <headerFooter alignWithMargins="0">
    <oddHeader>&amp;R
&amp;"仿宋_GB2312,常规"&amp;10表3-11-4</oddHeader>
    <oddFooter>&amp;C&amp;"仿宋_GB2312,常规"&amp;10
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65"/>
  <sheetViews>
    <sheetView topLeftCell="A18" workbookViewId="0">
      <selection activeCell="B7" sqref="B7:E29"/>
    </sheetView>
  </sheetViews>
  <sheetFormatPr defaultColWidth="9" defaultRowHeight="12.75"/>
  <cols>
    <col min="1" max="1" width="5.625" style="183" customWidth="1"/>
    <col min="2" max="2" width="18.625" style="183" customWidth="1"/>
    <col min="3" max="3" width="4.75" style="183" customWidth="1"/>
    <col min="4" max="4" width="7.625" style="290" customWidth="1"/>
    <col min="5" max="5" width="11.375" style="13" customWidth="1"/>
    <col min="6" max="6" width="16.125" style="13" customWidth="1"/>
    <col min="7" max="7" width="9.625" style="13" customWidth="1"/>
    <col min="8" max="8" width="18.125" style="13" customWidth="1"/>
    <col min="9" max="9" width="15.625" style="183" customWidth="1"/>
    <col min="10" max="10" width="10.25" style="10" customWidth="1"/>
    <col min="11" max="16384" width="9" style="10"/>
  </cols>
  <sheetData>
    <row r="1" ht="27" customHeight="1" spans="2:10">
      <c r="B1" s="293" t="s">
        <v>533</v>
      </c>
      <c r="C1" s="293"/>
      <c r="D1" s="293"/>
      <c r="E1" s="293"/>
      <c r="F1" s="293"/>
      <c r="G1" s="293"/>
      <c r="H1" s="293"/>
      <c r="I1" s="293"/>
      <c r="J1" s="310"/>
    </row>
    <row r="2" ht="18.75" customHeight="1" spans="2:10">
      <c r="B2" s="317"/>
      <c r="C2" s="317"/>
      <c r="D2" s="317"/>
      <c r="E2" s="317"/>
      <c r="F2" s="317"/>
      <c r="G2" s="317"/>
      <c r="H2" s="317"/>
      <c r="I2" s="317"/>
      <c r="J2" s="310"/>
    </row>
    <row r="3" ht="21" customHeight="1" spans="1:9">
      <c r="A3" s="13" t="str">
        <f>存货清查汇总表!A3</f>
        <v>清查基准日：2018年12月31日</v>
      </c>
      <c r="B3" s="13"/>
      <c r="C3" s="13"/>
      <c r="D3" s="13"/>
      <c r="I3" s="13"/>
    </row>
    <row r="4" ht="20.25" customHeight="1" spans="1:10">
      <c r="A4" s="173" t="str">
        <f>存货—开发产品明细表!A4</f>
        <v>资产占有单位名称：杭州中惠医疗器械有限公司</v>
      </c>
      <c r="B4" s="173"/>
      <c r="C4" s="173"/>
      <c r="D4" s="173"/>
      <c r="E4" s="173"/>
      <c r="F4" s="299"/>
      <c r="G4" s="299"/>
      <c r="H4" s="299"/>
      <c r="I4" s="311" t="s">
        <v>534</v>
      </c>
      <c r="J4" s="312"/>
    </row>
    <row r="5" ht="15" customHeight="1" spans="1:9">
      <c r="A5" s="168" t="s">
        <v>535</v>
      </c>
      <c r="B5" s="31" t="s">
        <v>536</v>
      </c>
      <c r="C5" s="266" t="s">
        <v>537</v>
      </c>
      <c r="D5" s="31" t="s">
        <v>538</v>
      </c>
      <c r="E5" s="31"/>
      <c r="F5" s="31"/>
      <c r="G5" s="31" t="s">
        <v>1895</v>
      </c>
      <c r="H5" s="302" t="s">
        <v>539</v>
      </c>
      <c r="I5" s="31" t="s">
        <v>540</v>
      </c>
    </row>
    <row r="6" s="35" customFormat="1" ht="15" customHeight="1" spans="1:9">
      <c r="A6" s="168"/>
      <c r="B6" s="31"/>
      <c r="C6" s="304"/>
      <c r="D6" s="302" t="s">
        <v>541</v>
      </c>
      <c r="E6" s="31" t="s">
        <v>542</v>
      </c>
      <c r="F6" s="31" t="s">
        <v>543</v>
      </c>
      <c r="G6" s="31"/>
      <c r="H6" s="302"/>
      <c r="I6" s="31"/>
    </row>
    <row r="7" ht="18" customHeight="1" spans="1:9">
      <c r="A7" s="589" t="s">
        <v>13</v>
      </c>
      <c r="B7" s="116" t="s">
        <v>545</v>
      </c>
      <c r="C7" s="18" t="s">
        <v>1850</v>
      </c>
      <c r="D7" s="31">
        <v>7</v>
      </c>
      <c r="E7" s="306">
        <v>40</v>
      </c>
      <c r="F7" s="307">
        <f t="shared" ref="F7:F29" si="0">D7*E7</f>
        <v>280</v>
      </c>
      <c r="G7" s="307"/>
      <c r="H7" s="307">
        <f t="shared" ref="H7:H29" si="1">F7</f>
        <v>280</v>
      </c>
      <c r="I7" s="313"/>
    </row>
    <row r="8" ht="18" customHeight="1" spans="1:9">
      <c r="A8" s="589" t="s">
        <v>14</v>
      </c>
      <c r="B8" s="339" t="s">
        <v>547</v>
      </c>
      <c r="C8" s="18" t="s">
        <v>1850</v>
      </c>
      <c r="D8" s="31">
        <v>2</v>
      </c>
      <c r="E8" s="306">
        <v>75</v>
      </c>
      <c r="F8" s="307">
        <f t="shared" si="0"/>
        <v>150</v>
      </c>
      <c r="G8" s="307"/>
      <c r="H8" s="307">
        <f t="shared" si="1"/>
        <v>150</v>
      </c>
      <c r="I8" s="313"/>
    </row>
    <row r="9" ht="18" customHeight="1" spans="1:9">
      <c r="A9" s="589" t="s">
        <v>15</v>
      </c>
      <c r="B9" s="339" t="s">
        <v>549</v>
      </c>
      <c r="C9" s="18" t="s">
        <v>1850</v>
      </c>
      <c r="D9" s="31">
        <v>2</v>
      </c>
      <c r="E9" s="306">
        <v>168</v>
      </c>
      <c r="F9" s="307">
        <f t="shared" si="0"/>
        <v>336</v>
      </c>
      <c r="G9" s="307"/>
      <c r="H9" s="307">
        <f t="shared" si="1"/>
        <v>336</v>
      </c>
      <c r="I9" s="313"/>
    </row>
    <row r="10" ht="18" customHeight="1" spans="1:9">
      <c r="A10" s="589" t="s">
        <v>37</v>
      </c>
      <c r="B10" s="339" t="s">
        <v>551</v>
      </c>
      <c r="C10" s="18" t="s">
        <v>1850</v>
      </c>
      <c r="D10" s="31">
        <v>9</v>
      </c>
      <c r="E10" s="306">
        <v>280</v>
      </c>
      <c r="F10" s="307">
        <f t="shared" si="0"/>
        <v>2520</v>
      </c>
      <c r="G10" s="307"/>
      <c r="H10" s="307">
        <f t="shared" si="1"/>
        <v>2520</v>
      </c>
      <c r="I10" s="313"/>
    </row>
    <row r="11" ht="18" customHeight="1" spans="1:9">
      <c r="A11" s="589" t="s">
        <v>17</v>
      </c>
      <c r="B11" s="339" t="s">
        <v>553</v>
      </c>
      <c r="C11" s="18" t="s">
        <v>1850</v>
      </c>
      <c r="D11" s="31">
        <v>5</v>
      </c>
      <c r="E11" s="306">
        <v>548</v>
      </c>
      <c r="F11" s="307">
        <f t="shared" si="0"/>
        <v>2740</v>
      </c>
      <c r="G11" s="307"/>
      <c r="H11" s="307">
        <f t="shared" si="1"/>
        <v>2740</v>
      </c>
      <c r="I11" s="313"/>
    </row>
    <row r="12" ht="18" customHeight="1" spans="1:9">
      <c r="A12" s="589" t="s">
        <v>18</v>
      </c>
      <c r="B12" s="339" t="s">
        <v>555</v>
      </c>
      <c r="C12" s="18" t="s">
        <v>1850</v>
      </c>
      <c r="D12" s="31">
        <v>3</v>
      </c>
      <c r="E12" s="306">
        <v>235</v>
      </c>
      <c r="F12" s="307">
        <f t="shared" si="0"/>
        <v>705</v>
      </c>
      <c r="G12" s="307"/>
      <c r="H12" s="307">
        <f t="shared" si="1"/>
        <v>705</v>
      </c>
      <c r="I12" s="313"/>
    </row>
    <row r="13" ht="18" customHeight="1" spans="1:9">
      <c r="A13" s="589" t="s">
        <v>47</v>
      </c>
      <c r="B13" s="339" t="s">
        <v>1898</v>
      </c>
      <c r="C13" s="18" t="s">
        <v>1850</v>
      </c>
      <c r="D13" s="31">
        <v>12</v>
      </c>
      <c r="E13" s="306">
        <v>75</v>
      </c>
      <c r="F13" s="307">
        <f t="shared" si="0"/>
        <v>900</v>
      </c>
      <c r="G13" s="307"/>
      <c r="H13" s="307">
        <f t="shared" si="1"/>
        <v>900</v>
      </c>
      <c r="I13" s="313"/>
    </row>
    <row r="14" ht="18" customHeight="1" spans="1:9">
      <c r="A14" s="589" t="s">
        <v>20</v>
      </c>
      <c r="B14" s="339" t="s">
        <v>559</v>
      </c>
      <c r="C14" s="18" t="s">
        <v>1850</v>
      </c>
      <c r="D14" s="31">
        <v>1</v>
      </c>
      <c r="E14" s="306">
        <v>420</v>
      </c>
      <c r="F14" s="307">
        <f t="shared" si="0"/>
        <v>420</v>
      </c>
      <c r="G14" s="307"/>
      <c r="H14" s="307">
        <f t="shared" si="1"/>
        <v>420</v>
      </c>
      <c r="I14" s="313"/>
    </row>
    <row r="15" ht="13.5" customHeight="1" spans="1:9">
      <c r="A15" s="589" t="s">
        <v>21</v>
      </c>
      <c r="B15" s="339" t="s">
        <v>561</v>
      </c>
      <c r="C15" s="18" t="s">
        <v>1850</v>
      </c>
      <c r="D15" s="31">
        <v>9</v>
      </c>
      <c r="E15" s="306">
        <v>35</v>
      </c>
      <c r="F15" s="307">
        <f t="shared" si="0"/>
        <v>315</v>
      </c>
      <c r="G15" s="307"/>
      <c r="H15" s="307">
        <f t="shared" si="1"/>
        <v>315</v>
      </c>
      <c r="I15" s="313"/>
    </row>
    <row r="16" ht="20.1" customHeight="1" spans="1:9">
      <c r="A16" s="589" t="s">
        <v>22</v>
      </c>
      <c r="B16" s="339" t="s">
        <v>563</v>
      </c>
      <c r="C16" s="18" t="s">
        <v>1850</v>
      </c>
      <c r="D16" s="31">
        <v>2</v>
      </c>
      <c r="E16" s="306">
        <v>28</v>
      </c>
      <c r="F16" s="307">
        <f t="shared" si="0"/>
        <v>56</v>
      </c>
      <c r="G16" s="307"/>
      <c r="H16" s="307">
        <f t="shared" si="1"/>
        <v>56</v>
      </c>
      <c r="I16" s="313"/>
    </row>
    <row r="17" ht="20.1" customHeight="1" spans="1:9">
      <c r="A17" s="589" t="s">
        <v>60</v>
      </c>
      <c r="B17" s="339" t="s">
        <v>565</v>
      </c>
      <c r="C17" s="18" t="s">
        <v>1850</v>
      </c>
      <c r="D17" s="31">
        <v>7</v>
      </c>
      <c r="E17" s="306">
        <v>168</v>
      </c>
      <c r="F17" s="307">
        <f t="shared" si="0"/>
        <v>1176</v>
      </c>
      <c r="G17" s="307"/>
      <c r="H17" s="307">
        <f t="shared" si="1"/>
        <v>1176</v>
      </c>
      <c r="I17" s="313"/>
    </row>
    <row r="18" ht="20.1" customHeight="1" spans="1:9">
      <c r="A18" s="589" t="s">
        <v>24</v>
      </c>
      <c r="B18" s="339" t="s">
        <v>567</v>
      </c>
      <c r="C18" s="18" t="s">
        <v>1850</v>
      </c>
      <c r="D18" s="31">
        <v>2</v>
      </c>
      <c r="E18" s="306">
        <v>16</v>
      </c>
      <c r="F18" s="307">
        <f t="shared" si="0"/>
        <v>32</v>
      </c>
      <c r="G18" s="307"/>
      <c r="H18" s="307">
        <f t="shared" si="1"/>
        <v>32</v>
      </c>
      <c r="I18" s="313"/>
    </row>
    <row r="19" ht="20.1" customHeight="1" spans="1:9">
      <c r="A19" s="589" t="s">
        <v>25</v>
      </c>
      <c r="B19" s="339" t="s">
        <v>569</v>
      </c>
      <c r="C19" s="18" t="s">
        <v>1850</v>
      </c>
      <c r="D19" s="31">
        <v>1</v>
      </c>
      <c r="E19" s="306">
        <v>208</v>
      </c>
      <c r="F19" s="307">
        <f t="shared" si="0"/>
        <v>208</v>
      </c>
      <c r="G19" s="307"/>
      <c r="H19" s="307">
        <f t="shared" si="1"/>
        <v>208</v>
      </c>
      <c r="I19" s="313"/>
    </row>
    <row r="20" ht="20.1" customHeight="1" spans="1:9">
      <c r="A20" s="589" t="s">
        <v>70</v>
      </c>
      <c r="B20" s="339" t="s">
        <v>570</v>
      </c>
      <c r="C20" s="18" t="s">
        <v>1850</v>
      </c>
      <c r="D20" s="31">
        <v>4</v>
      </c>
      <c r="E20" s="306">
        <v>38</v>
      </c>
      <c r="F20" s="307">
        <f t="shared" si="0"/>
        <v>152</v>
      </c>
      <c r="G20" s="307"/>
      <c r="H20" s="307">
        <f t="shared" si="1"/>
        <v>152</v>
      </c>
      <c r="I20" s="313"/>
    </row>
    <row r="21" ht="20.1" customHeight="1" spans="1:9">
      <c r="A21" s="589" t="s">
        <v>73</v>
      </c>
      <c r="B21" s="339" t="s">
        <v>1847</v>
      </c>
      <c r="C21" s="18" t="s">
        <v>1848</v>
      </c>
      <c r="D21" s="31">
        <v>5</v>
      </c>
      <c r="E21" s="306">
        <v>72</v>
      </c>
      <c r="F21" s="307">
        <f t="shared" si="0"/>
        <v>360</v>
      </c>
      <c r="G21" s="307"/>
      <c r="H21" s="307">
        <f t="shared" si="1"/>
        <v>360</v>
      </c>
      <c r="I21" s="313"/>
    </row>
    <row r="22" ht="20.1" customHeight="1" spans="1:9">
      <c r="A22" s="589" t="s">
        <v>77</v>
      </c>
      <c r="B22" s="339" t="s">
        <v>1849</v>
      </c>
      <c r="C22" s="18" t="s">
        <v>1850</v>
      </c>
      <c r="D22" s="31">
        <v>4</v>
      </c>
      <c r="E22" s="306">
        <v>7.92</v>
      </c>
      <c r="F22" s="307">
        <f t="shared" si="0"/>
        <v>31.68</v>
      </c>
      <c r="G22" s="307"/>
      <c r="H22" s="307">
        <f t="shared" si="1"/>
        <v>31.68</v>
      </c>
      <c r="I22" s="313"/>
    </row>
    <row r="23" ht="20.1" customHeight="1" spans="1:9">
      <c r="A23" s="589" t="s">
        <v>81</v>
      </c>
      <c r="B23" s="339" t="s">
        <v>1851</v>
      </c>
      <c r="C23" s="18" t="s">
        <v>1850</v>
      </c>
      <c r="D23" s="31">
        <v>4</v>
      </c>
      <c r="E23" s="306">
        <v>24</v>
      </c>
      <c r="F23" s="307">
        <f t="shared" si="0"/>
        <v>96</v>
      </c>
      <c r="G23" s="307"/>
      <c r="H23" s="307">
        <f t="shared" si="1"/>
        <v>96</v>
      </c>
      <c r="I23" s="313"/>
    </row>
    <row r="24" ht="20.1" customHeight="1" spans="1:9">
      <c r="A24" s="589" t="s">
        <v>85</v>
      </c>
      <c r="B24" s="339" t="s">
        <v>1852</v>
      </c>
      <c r="C24" s="18" t="s">
        <v>1850</v>
      </c>
      <c r="D24" s="31">
        <v>31</v>
      </c>
      <c r="E24" s="306">
        <v>1.75</v>
      </c>
      <c r="F24" s="307">
        <f t="shared" si="0"/>
        <v>54.25</v>
      </c>
      <c r="G24" s="307"/>
      <c r="H24" s="307">
        <f t="shared" si="1"/>
        <v>54.25</v>
      </c>
      <c r="I24" s="313"/>
    </row>
    <row r="25" ht="20.1" customHeight="1" spans="1:9">
      <c r="A25" s="589" t="s">
        <v>89</v>
      </c>
      <c r="B25" s="339" t="s">
        <v>1853</v>
      </c>
      <c r="C25" s="18" t="s">
        <v>1850</v>
      </c>
      <c r="D25" s="31">
        <v>3</v>
      </c>
      <c r="E25" s="306">
        <v>15.83333</v>
      </c>
      <c r="F25" s="307">
        <f t="shared" si="0"/>
        <v>47.49999</v>
      </c>
      <c r="G25" s="307"/>
      <c r="H25" s="307">
        <f t="shared" si="1"/>
        <v>47.49999</v>
      </c>
      <c r="I25" s="313"/>
    </row>
    <row r="26" ht="20.1" customHeight="1" spans="1:9">
      <c r="A26" s="589" t="s">
        <v>93</v>
      </c>
      <c r="B26" s="339" t="s">
        <v>1854</v>
      </c>
      <c r="C26" s="18" t="s">
        <v>1850</v>
      </c>
      <c r="D26" s="31">
        <v>6</v>
      </c>
      <c r="E26" s="306">
        <v>15.83</v>
      </c>
      <c r="F26" s="307">
        <f t="shared" si="0"/>
        <v>94.98</v>
      </c>
      <c r="G26" s="307"/>
      <c r="H26" s="307">
        <f t="shared" si="1"/>
        <v>94.98</v>
      </c>
      <c r="I26" s="313"/>
    </row>
    <row r="27" ht="20.1" customHeight="1" spans="1:9">
      <c r="A27" s="589" t="s">
        <v>97</v>
      </c>
      <c r="B27" s="339" t="s">
        <v>1855</v>
      </c>
      <c r="C27" s="18" t="s">
        <v>1850</v>
      </c>
      <c r="D27" s="31">
        <v>17</v>
      </c>
      <c r="E27" s="306">
        <v>8.5</v>
      </c>
      <c r="F27" s="307">
        <f t="shared" si="0"/>
        <v>144.5</v>
      </c>
      <c r="G27" s="307"/>
      <c r="H27" s="307">
        <f t="shared" si="1"/>
        <v>144.5</v>
      </c>
      <c r="I27" s="313"/>
    </row>
    <row r="28" ht="20.1" customHeight="1" spans="1:9">
      <c r="A28" s="589" t="s">
        <v>100</v>
      </c>
      <c r="B28" s="309" t="s">
        <v>1856</v>
      </c>
      <c r="C28" s="18" t="s">
        <v>1850</v>
      </c>
      <c r="D28" s="31">
        <v>13</v>
      </c>
      <c r="E28" s="306">
        <v>8.125</v>
      </c>
      <c r="F28" s="307">
        <f t="shared" si="0"/>
        <v>105.625</v>
      </c>
      <c r="G28" s="307"/>
      <c r="H28" s="307">
        <f t="shared" si="1"/>
        <v>105.625</v>
      </c>
      <c r="I28" s="313"/>
    </row>
    <row r="29" ht="20.1" customHeight="1" spans="1:9">
      <c r="A29" s="589" t="s">
        <v>104</v>
      </c>
      <c r="B29" s="339" t="s">
        <v>1857</v>
      </c>
      <c r="C29" s="18" t="s">
        <v>1850</v>
      </c>
      <c r="D29" s="31">
        <v>12</v>
      </c>
      <c r="E29" s="306">
        <v>28.5</v>
      </c>
      <c r="F29" s="307">
        <f t="shared" si="0"/>
        <v>342</v>
      </c>
      <c r="G29" s="307"/>
      <c r="H29" s="307">
        <f t="shared" si="1"/>
        <v>342</v>
      </c>
      <c r="I29" s="313"/>
    </row>
    <row r="30" ht="20.1" customHeight="1" spans="1:9">
      <c r="A30" s="31"/>
      <c r="B30" s="339"/>
      <c r="C30" s="179"/>
      <c r="D30" s="314"/>
      <c r="E30" s="315"/>
      <c r="F30" s="340"/>
      <c r="G30" s="307"/>
      <c r="H30" s="307"/>
      <c r="I30" s="313"/>
    </row>
    <row r="31" ht="20.1" customHeight="1" spans="1:9">
      <c r="A31" s="31"/>
      <c r="B31" s="339"/>
      <c r="C31" s="179"/>
      <c r="D31" s="314"/>
      <c r="E31" s="315"/>
      <c r="F31" s="340"/>
      <c r="G31" s="307"/>
      <c r="H31" s="307"/>
      <c r="I31" s="313"/>
    </row>
    <row r="32" ht="18" customHeight="1" spans="1:9">
      <c r="A32" s="31"/>
      <c r="B32" s="339"/>
      <c r="C32" s="179"/>
      <c r="D32" s="314"/>
      <c r="E32" s="315"/>
      <c r="F32" s="340"/>
      <c r="G32" s="307"/>
      <c r="H32" s="307"/>
      <c r="I32" s="313"/>
    </row>
    <row r="33" ht="18" customHeight="1" spans="1:9">
      <c r="A33" s="31"/>
      <c r="B33" s="339"/>
      <c r="C33" s="179"/>
      <c r="D33" s="314"/>
      <c r="E33" s="315"/>
      <c r="F33" s="340"/>
      <c r="G33" s="307"/>
      <c r="H33" s="307"/>
      <c r="I33" s="313"/>
    </row>
    <row r="34" ht="18" customHeight="1" spans="1:9">
      <c r="A34" s="31"/>
      <c r="B34" s="339"/>
      <c r="C34" s="179"/>
      <c r="D34" s="314"/>
      <c r="E34" s="315"/>
      <c r="F34" s="340"/>
      <c r="G34" s="307"/>
      <c r="H34" s="307"/>
      <c r="I34" s="313"/>
    </row>
    <row r="35" ht="18" customHeight="1" spans="1:9">
      <c r="A35" s="117" t="s">
        <v>474</v>
      </c>
      <c r="B35" s="90"/>
      <c r="C35" s="179"/>
      <c r="D35" s="314"/>
      <c r="E35" s="315"/>
      <c r="F35" s="307">
        <f>SUM(F7:F34)+0.01</f>
        <v>11266.54499</v>
      </c>
      <c r="G35" s="307">
        <f>SUM(G7:G34)</f>
        <v>0</v>
      </c>
      <c r="H35" s="307">
        <f>F35+G35</f>
        <v>11266.54499</v>
      </c>
      <c r="I35" s="313"/>
    </row>
    <row r="36" ht="18" customHeight="1" spans="1:9">
      <c r="A36" s="117" t="s">
        <v>475</v>
      </c>
      <c r="B36" s="90"/>
      <c r="C36" s="31" t="s">
        <v>508</v>
      </c>
      <c r="D36" s="314"/>
      <c r="E36" s="177" t="s">
        <v>508</v>
      </c>
      <c r="F36" s="307">
        <f t="shared" ref="F36:H36" si="2">F35</f>
        <v>11266.54499</v>
      </c>
      <c r="G36" s="307">
        <f t="shared" si="2"/>
        <v>0</v>
      </c>
      <c r="H36" s="307">
        <f t="shared" si="2"/>
        <v>11266.54499</v>
      </c>
      <c r="I36" s="313"/>
    </row>
    <row r="37" ht="16.5" customHeight="1" spans="2:8">
      <c r="B37" s="290"/>
      <c r="C37" s="13"/>
      <c r="D37" s="183"/>
      <c r="E37" s="183"/>
      <c r="H37" s="317"/>
    </row>
    <row r="38" ht="15.95" customHeight="1" spans="2:9">
      <c r="B38" s="318"/>
      <c r="C38" s="13"/>
      <c r="D38" s="183"/>
      <c r="E38" s="183"/>
      <c r="H38" s="317"/>
      <c r="I38" s="13"/>
    </row>
    <row r="39" ht="15.95" customHeight="1" spans="2:8">
      <c r="B39" s="318"/>
      <c r="C39" s="13"/>
      <c r="D39" s="183"/>
      <c r="E39" s="183"/>
      <c r="H39" s="317"/>
    </row>
    <row r="40" ht="21" customHeight="1" spans="2:8">
      <c r="B40" s="290"/>
      <c r="C40" s="13"/>
      <c r="D40" s="183"/>
      <c r="E40" s="183"/>
      <c r="H40" s="317"/>
    </row>
    <row r="41" ht="21" customHeight="1" spans="2:8">
      <c r="B41" s="290"/>
      <c r="C41" s="13"/>
      <c r="D41" s="183"/>
      <c r="E41" s="183"/>
      <c r="H41" s="317"/>
    </row>
    <row r="42" ht="21" customHeight="1" spans="2:8">
      <c r="B42" s="290"/>
      <c r="C42" s="13"/>
      <c r="D42" s="183"/>
      <c r="E42" s="183"/>
      <c r="H42" s="317"/>
    </row>
    <row r="43" ht="21" customHeight="1" spans="2:8">
      <c r="B43" s="290"/>
      <c r="C43" s="13"/>
      <c r="D43" s="183"/>
      <c r="E43" s="183"/>
      <c r="H43" s="317"/>
    </row>
    <row r="44" ht="21" customHeight="1" spans="2:8">
      <c r="B44" s="290"/>
      <c r="C44" s="13"/>
      <c r="D44" s="183"/>
      <c r="E44" s="183"/>
      <c r="H44" s="317"/>
    </row>
    <row r="45" ht="21" customHeight="1" spans="2:8">
      <c r="B45" s="290"/>
      <c r="C45" s="13"/>
      <c r="D45" s="183"/>
      <c r="E45" s="183"/>
      <c r="H45" s="317"/>
    </row>
    <row r="46" ht="21" customHeight="1" spans="2:8">
      <c r="B46" s="290"/>
      <c r="C46" s="13"/>
      <c r="D46" s="183"/>
      <c r="E46" s="183"/>
      <c r="H46" s="317"/>
    </row>
    <row r="47" ht="21" customHeight="1" spans="2:8">
      <c r="B47" s="290"/>
      <c r="C47" s="13"/>
      <c r="D47" s="183"/>
      <c r="E47" s="183"/>
      <c r="H47" s="317"/>
    </row>
    <row r="48" ht="21" customHeight="1" spans="2:8">
      <c r="B48" s="290"/>
      <c r="C48" s="13"/>
      <c r="D48" s="183"/>
      <c r="E48" s="183"/>
      <c r="H48" s="317"/>
    </row>
    <row r="49" ht="21" customHeight="1" spans="2:8">
      <c r="B49" s="290"/>
      <c r="C49" s="13"/>
      <c r="D49" s="183"/>
      <c r="E49" s="183"/>
      <c r="H49" s="317"/>
    </row>
    <row r="50" ht="21" customHeight="1" spans="2:8">
      <c r="B50" s="290"/>
      <c r="C50" s="13"/>
      <c r="D50" s="183"/>
      <c r="E50" s="183"/>
      <c r="H50" s="317"/>
    </row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</sheetData>
  <mergeCells count="12">
    <mergeCell ref="B1:I1"/>
    <mergeCell ref="A3:I3"/>
    <mergeCell ref="A4:H4"/>
    <mergeCell ref="D5:F5"/>
    <mergeCell ref="A35:B35"/>
    <mergeCell ref="A36:B36"/>
    <mergeCell ref="A5:A6"/>
    <mergeCell ref="B5:B6"/>
    <mergeCell ref="C5:C6"/>
    <mergeCell ref="G5:G6"/>
    <mergeCell ref="H5:H6"/>
    <mergeCell ref="I5:I6"/>
  </mergeCells>
  <printOptions horizontalCentered="1"/>
  <pageMargins left="0.313888888888889" right="0.313888888888889" top="0.510416666666667" bottom="0" header="0.510416666666667" footer="0.479166666666667"/>
  <pageSetup paperSize="9" orientation="landscape"/>
  <headerFooter alignWithMargins="0">
    <oddHeader>&amp;R
&amp;"仿宋_GB2312,常规"&amp;10表3-11-4</oddHeader>
    <oddFooter>&amp;C&amp;"仿宋_GB2312,常规"&amp;10
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view="pageBreakPreview" zoomScaleNormal="100" zoomScaleSheetLayoutView="100" workbookViewId="0">
      <selection activeCell="J8" sqref="J8"/>
    </sheetView>
  </sheetViews>
  <sheetFormatPr defaultColWidth="9" defaultRowHeight="14.25"/>
  <cols>
    <col min="1" max="1" width="9" style="151"/>
    <col min="2" max="2" width="20.75" style="151" customWidth="1"/>
    <col min="3" max="3" width="9.375" style="151" hidden="1" customWidth="1"/>
    <col min="4" max="4" width="14.125" style="151" hidden="1" customWidth="1"/>
    <col min="5" max="5" width="9" style="151" hidden="1" customWidth="1"/>
    <col min="6" max="6" width="8" style="151" hidden="1" customWidth="1"/>
    <col min="7" max="7" width="15.375" style="151" hidden="1" customWidth="1"/>
    <col min="8" max="8" width="15.375" style="151" customWidth="1"/>
    <col min="9" max="9" width="19.375" style="151" customWidth="1"/>
    <col min="10" max="10" width="18" style="151" customWidth="1"/>
    <col min="11" max="11" width="20.5" style="151" customWidth="1"/>
    <col min="12" max="12" width="16.5" style="151" customWidth="1"/>
    <col min="13" max="16384" width="9" style="151"/>
  </cols>
  <sheetData>
    <row r="1" ht="22.5" spans="1:12">
      <c r="A1" s="12" t="s">
        <v>1899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ht="23.25" spans="1:12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82"/>
    </row>
    <row r="3" ht="15.75" spans="1:12">
      <c r="A3" s="13" t="s">
        <v>459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82"/>
    </row>
    <row r="4" ht="15.75" spans="1:12">
      <c r="A4" s="173" t="str">
        <f>'3.4.1.2低值易耗品'!A3</f>
        <v>资产占有单位名称：杭州中惠医疗器械有限公司</v>
      </c>
      <c r="B4" s="173"/>
      <c r="C4" s="173"/>
      <c r="D4" s="173"/>
      <c r="E4" s="173"/>
      <c r="F4" s="173"/>
      <c r="G4" s="173"/>
      <c r="H4" s="173"/>
      <c r="I4" s="173"/>
      <c r="J4" s="173"/>
      <c r="K4" s="183" t="s">
        <v>534</v>
      </c>
      <c r="L4" s="182"/>
    </row>
    <row r="5" customHeight="1" spans="1:12">
      <c r="A5" s="155" t="s">
        <v>535</v>
      </c>
      <c r="B5" s="174" t="s">
        <v>4</v>
      </c>
      <c r="C5" s="155" t="s">
        <v>1900</v>
      </c>
      <c r="D5" s="155" t="s">
        <v>1901</v>
      </c>
      <c r="E5" s="155" t="s">
        <v>1902</v>
      </c>
      <c r="F5" s="155" t="s">
        <v>1903</v>
      </c>
      <c r="G5" s="155" t="s">
        <v>1904</v>
      </c>
      <c r="H5" s="174" t="s">
        <v>530</v>
      </c>
      <c r="I5" s="155" t="s">
        <v>1905</v>
      </c>
      <c r="J5" s="155" t="s">
        <v>1906</v>
      </c>
      <c r="K5" s="168" t="s">
        <v>1907</v>
      </c>
      <c r="L5" s="168" t="s">
        <v>1908</v>
      </c>
    </row>
    <row r="6" spans="1:1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68"/>
      <c r="L6" s="168"/>
    </row>
    <row r="7" spans="1:12">
      <c r="A7" s="31">
        <v>1</v>
      </c>
      <c r="B7" s="25" t="s">
        <v>1909</v>
      </c>
      <c r="C7" s="176"/>
      <c r="D7" s="177"/>
      <c r="E7" s="31"/>
      <c r="F7" s="31"/>
      <c r="G7" s="26"/>
      <c r="H7" s="178">
        <v>19</v>
      </c>
      <c r="I7" s="26"/>
      <c r="J7" s="26"/>
      <c r="K7" s="26">
        <f>I7+J7</f>
        <v>0</v>
      </c>
      <c r="L7" s="26"/>
    </row>
    <row r="8" spans="1:12">
      <c r="A8" s="31"/>
      <c r="B8" s="179"/>
      <c r="C8" s="176"/>
      <c r="D8" s="177"/>
      <c r="E8" s="31"/>
      <c r="F8" s="31"/>
      <c r="G8" s="26"/>
      <c r="H8" s="26"/>
      <c r="I8" s="26"/>
      <c r="J8" s="26"/>
      <c r="K8" s="26"/>
      <c r="L8" s="26"/>
    </row>
    <row r="9" spans="1:12">
      <c r="A9" s="31"/>
      <c r="B9" s="179"/>
      <c r="C9" s="176"/>
      <c r="D9" s="177"/>
      <c r="E9" s="31"/>
      <c r="F9" s="31"/>
      <c r="G9" s="26"/>
      <c r="H9" s="26"/>
      <c r="I9" s="26"/>
      <c r="J9" s="26"/>
      <c r="K9" s="26"/>
      <c r="L9" s="26"/>
    </row>
    <row r="10" spans="1:12">
      <c r="A10" s="31"/>
      <c r="B10" s="179"/>
      <c r="C10" s="176"/>
      <c r="D10" s="177"/>
      <c r="E10" s="31"/>
      <c r="F10" s="31"/>
      <c r="G10" s="26"/>
      <c r="H10" s="26"/>
      <c r="I10" s="26"/>
      <c r="J10" s="26"/>
      <c r="K10" s="26"/>
      <c r="L10" s="26"/>
    </row>
    <row r="11" spans="1:12">
      <c r="A11" s="31"/>
      <c r="B11" s="179"/>
      <c r="C11" s="176"/>
      <c r="D11" s="177"/>
      <c r="E11" s="31"/>
      <c r="F11" s="31"/>
      <c r="G11" s="26"/>
      <c r="H11" s="26"/>
      <c r="I11" s="26"/>
      <c r="J11" s="26"/>
      <c r="K11" s="26"/>
      <c r="L11" s="26"/>
    </row>
    <row r="12" spans="1:12">
      <c r="A12" s="31"/>
      <c r="B12" s="179"/>
      <c r="C12" s="176"/>
      <c r="D12" s="177"/>
      <c r="E12" s="31"/>
      <c r="F12" s="31"/>
      <c r="G12" s="26"/>
      <c r="H12" s="26"/>
      <c r="I12" s="26"/>
      <c r="J12" s="26"/>
      <c r="K12" s="26"/>
      <c r="L12" s="26"/>
    </row>
    <row r="13" spans="1:12">
      <c r="A13" s="31"/>
      <c r="B13" s="179"/>
      <c r="C13" s="176"/>
      <c r="D13" s="177"/>
      <c r="E13" s="31"/>
      <c r="F13" s="31"/>
      <c r="G13" s="26"/>
      <c r="H13" s="26"/>
      <c r="I13" s="26"/>
      <c r="J13" s="26"/>
      <c r="K13" s="26"/>
      <c r="L13" s="26"/>
    </row>
    <row r="14" spans="1:12">
      <c r="A14" s="31"/>
      <c r="B14" s="116"/>
      <c r="C14" s="31"/>
      <c r="D14" s="31"/>
      <c r="E14" s="31"/>
      <c r="F14" s="31"/>
      <c r="G14" s="26"/>
      <c r="H14" s="26"/>
      <c r="I14" s="26"/>
      <c r="J14" s="26"/>
      <c r="K14" s="26"/>
      <c r="L14" s="26"/>
    </row>
    <row r="15" spans="1:12">
      <c r="A15" s="31"/>
      <c r="B15" s="116"/>
      <c r="C15" s="31"/>
      <c r="D15" s="31"/>
      <c r="E15" s="31"/>
      <c r="F15" s="31"/>
      <c r="G15" s="26"/>
      <c r="H15" s="26"/>
      <c r="I15" s="26"/>
      <c r="J15" s="26"/>
      <c r="K15" s="26"/>
      <c r="L15" s="26"/>
    </row>
    <row r="16" spans="1:12">
      <c r="A16" s="31"/>
      <c r="B16" s="116"/>
      <c r="C16" s="31"/>
      <c r="D16" s="31"/>
      <c r="E16" s="31"/>
      <c r="F16" s="31"/>
      <c r="G16" s="26"/>
      <c r="H16" s="26"/>
      <c r="I16" s="26"/>
      <c r="J16" s="26"/>
      <c r="K16" s="26"/>
      <c r="L16" s="26"/>
    </row>
    <row r="17" spans="1:12">
      <c r="A17" s="117" t="s">
        <v>474</v>
      </c>
      <c r="B17" s="90"/>
      <c r="C17" s="31"/>
      <c r="D17" s="180">
        <f>SUM(D7:D16)</f>
        <v>0</v>
      </c>
      <c r="E17" s="31"/>
      <c r="F17" s="31"/>
      <c r="G17" s="26"/>
      <c r="H17" s="26"/>
      <c r="I17" s="180">
        <f>SUM(I7:I16)</f>
        <v>0</v>
      </c>
      <c r="J17" s="180">
        <f>SUM(J7:J16)</f>
        <v>0</v>
      </c>
      <c r="K17" s="180">
        <f>SUM(K7:K16)</f>
        <v>0</v>
      </c>
      <c r="L17" s="180"/>
    </row>
    <row r="18" spans="1:12">
      <c r="A18" s="117" t="s">
        <v>475</v>
      </c>
      <c r="B18" s="90"/>
      <c r="C18" s="31" t="s">
        <v>508</v>
      </c>
      <c r="D18" s="180">
        <f>D17</f>
        <v>0</v>
      </c>
      <c r="E18" s="31" t="s">
        <v>508</v>
      </c>
      <c r="F18" s="31" t="s">
        <v>508</v>
      </c>
      <c r="G18" s="181" t="s">
        <v>508</v>
      </c>
      <c r="H18" s="181"/>
      <c r="I18" s="180">
        <f>I17</f>
        <v>0</v>
      </c>
      <c r="J18" s="180">
        <f>J17</f>
        <v>0</v>
      </c>
      <c r="K18" s="180">
        <f>K17</f>
        <v>0</v>
      </c>
      <c r="L18" s="180"/>
    </row>
  </sheetData>
  <mergeCells count="17">
    <mergeCell ref="A1:L1"/>
    <mergeCell ref="A3:K3"/>
    <mergeCell ref="A4:J4"/>
    <mergeCell ref="A17:B17"/>
    <mergeCell ref="A18:B1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99305555555556" right="0.699305555555556" top="0.75" bottom="0.75" header="0.3" footer="0.3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12" workbookViewId="0">
      <selection activeCell="B7" sqref="B7:F34"/>
    </sheetView>
  </sheetViews>
  <sheetFormatPr defaultColWidth="9" defaultRowHeight="14.25"/>
  <cols>
    <col min="1" max="1" width="9" style="151"/>
    <col min="2" max="2" width="11.125" style="151" customWidth="1"/>
    <col min="3" max="3" width="9.375" style="151" customWidth="1"/>
    <col min="4" max="4" width="14.125" style="332" customWidth="1"/>
    <col min="5" max="5" width="9" style="151"/>
    <col min="6" max="6" width="10" style="151" customWidth="1"/>
    <col min="7" max="7" width="11.75" style="151" customWidth="1"/>
    <col min="8" max="8" width="13.875" style="151" customWidth="1"/>
    <col min="9" max="9" width="13.125" style="151" customWidth="1"/>
    <col min="10" max="10" width="17.25" style="151" customWidth="1"/>
    <col min="11" max="11" width="14.375" style="151" customWidth="1"/>
    <col min="12" max="16384" width="9" style="151"/>
  </cols>
  <sheetData>
    <row r="1" ht="22.5" spans="1:11">
      <c r="A1" s="12" t="s">
        <v>1910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22.5" spans="1:10">
      <c r="A2" s="12"/>
      <c r="B2" s="12"/>
      <c r="C2" s="12"/>
      <c r="D2" s="164"/>
      <c r="E2" s="12"/>
      <c r="F2" s="12"/>
      <c r="G2" s="12"/>
      <c r="H2" s="12"/>
      <c r="I2" s="12"/>
      <c r="J2" s="12"/>
    </row>
    <row r="3" spans="1:10">
      <c r="A3" s="35" t="s">
        <v>511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>
      <c r="A4" s="333" t="s">
        <v>1911</v>
      </c>
      <c r="B4" s="333"/>
      <c r="C4" s="333"/>
      <c r="D4" s="333"/>
      <c r="E4" s="333"/>
      <c r="F4" s="333"/>
      <c r="G4" s="333"/>
      <c r="H4" s="333"/>
      <c r="I4" s="333"/>
      <c r="J4" s="10" t="s">
        <v>126</v>
      </c>
    </row>
    <row r="5" customHeight="1" spans="1:11">
      <c r="A5" s="71" t="s">
        <v>461</v>
      </c>
      <c r="B5" s="71" t="s">
        <v>1912</v>
      </c>
      <c r="C5" s="71" t="s">
        <v>1913</v>
      </c>
      <c r="D5" s="334" t="s">
        <v>1914</v>
      </c>
      <c r="E5" s="71" t="s">
        <v>1915</v>
      </c>
      <c r="F5" s="71" t="s">
        <v>1916</v>
      </c>
      <c r="G5" s="71" t="s">
        <v>1917</v>
      </c>
      <c r="H5" s="71" t="s">
        <v>463</v>
      </c>
      <c r="I5" s="71" t="s">
        <v>129</v>
      </c>
      <c r="J5" s="71" t="s">
        <v>465</v>
      </c>
      <c r="K5" s="71" t="s">
        <v>513</v>
      </c>
    </row>
    <row r="6" spans="1:11">
      <c r="A6" s="75"/>
      <c r="B6" s="75"/>
      <c r="C6" s="75"/>
      <c r="D6" s="335"/>
      <c r="E6" s="75"/>
      <c r="F6" s="75"/>
      <c r="G6" s="75"/>
      <c r="H6" s="75"/>
      <c r="I6" s="75"/>
      <c r="J6" s="75"/>
      <c r="K6" s="75"/>
    </row>
    <row r="7" spans="1:11">
      <c r="A7" s="18">
        <v>1</v>
      </c>
      <c r="B7" s="84"/>
      <c r="C7" s="195"/>
      <c r="D7" s="112"/>
      <c r="E7" s="18"/>
      <c r="F7" s="18"/>
      <c r="G7" s="28" t="e">
        <f>D7/E7</f>
        <v>#DIV/0!</v>
      </c>
      <c r="H7" s="28"/>
      <c r="I7" s="28" t="e">
        <f>ROUND(G7*F7-H7,2)</f>
        <v>#DIV/0!</v>
      </c>
      <c r="J7" s="28" t="e">
        <f>H7+I7</f>
        <v>#DIV/0!</v>
      </c>
      <c r="K7" s="336"/>
    </row>
    <row r="8" spans="1:11">
      <c r="A8" s="18">
        <f>A7+1</f>
        <v>2</v>
      </c>
      <c r="B8" s="84"/>
      <c r="C8" s="195"/>
      <c r="D8" s="112"/>
      <c r="E8" s="18"/>
      <c r="F8" s="18"/>
      <c r="G8" s="28" t="e">
        <f t="shared" ref="G8:G22" si="0">D8/E8</f>
        <v>#DIV/0!</v>
      </c>
      <c r="H8" s="28"/>
      <c r="I8" s="28" t="e">
        <f t="shared" ref="I8:I34" si="1">ROUND(G8*F8-H8,2)</f>
        <v>#DIV/0!</v>
      </c>
      <c r="J8" s="28" t="e">
        <f t="shared" ref="J8:J27" si="2">H8+I8</f>
        <v>#DIV/0!</v>
      </c>
      <c r="K8" s="336"/>
    </row>
    <row r="9" spans="1:11">
      <c r="A9" s="18">
        <v>3</v>
      </c>
      <c r="B9" s="84"/>
      <c r="C9" s="195"/>
      <c r="D9" s="112"/>
      <c r="E9" s="18"/>
      <c r="F9" s="18"/>
      <c r="G9" s="28" t="e">
        <f t="shared" si="0"/>
        <v>#DIV/0!</v>
      </c>
      <c r="H9" s="28"/>
      <c r="I9" s="28" t="e">
        <f t="shared" si="1"/>
        <v>#DIV/0!</v>
      </c>
      <c r="J9" s="28" t="e">
        <f t="shared" si="2"/>
        <v>#DIV/0!</v>
      </c>
      <c r="K9" s="336"/>
    </row>
    <row r="10" spans="1:11">
      <c r="A10" s="18">
        <v>4</v>
      </c>
      <c r="B10" s="84"/>
      <c r="C10" s="195"/>
      <c r="D10" s="112"/>
      <c r="E10" s="18"/>
      <c r="F10" s="18"/>
      <c r="G10" s="28" t="e">
        <f t="shared" si="0"/>
        <v>#DIV/0!</v>
      </c>
      <c r="H10" s="28"/>
      <c r="I10" s="28" t="e">
        <f t="shared" si="1"/>
        <v>#DIV/0!</v>
      </c>
      <c r="J10" s="28" t="e">
        <f t="shared" si="2"/>
        <v>#DIV/0!</v>
      </c>
      <c r="K10" s="336"/>
    </row>
    <row r="11" spans="1:11">
      <c r="A11" s="18">
        <v>5</v>
      </c>
      <c r="B11" s="84"/>
      <c r="C11" s="195"/>
      <c r="D11" s="112"/>
      <c r="E11" s="18"/>
      <c r="F11" s="18"/>
      <c r="G11" s="28" t="e">
        <f t="shared" si="0"/>
        <v>#DIV/0!</v>
      </c>
      <c r="H11" s="28"/>
      <c r="I11" s="28" t="e">
        <f t="shared" si="1"/>
        <v>#DIV/0!</v>
      </c>
      <c r="J11" s="28" t="e">
        <f t="shared" si="2"/>
        <v>#DIV/0!</v>
      </c>
      <c r="K11" s="336"/>
    </row>
    <row r="12" spans="1:11">
      <c r="A12" s="18">
        <v>6</v>
      </c>
      <c r="B12" s="84"/>
      <c r="C12" s="195"/>
      <c r="D12" s="112"/>
      <c r="E12" s="18"/>
      <c r="F12" s="18"/>
      <c r="G12" s="28" t="e">
        <f t="shared" si="0"/>
        <v>#DIV/0!</v>
      </c>
      <c r="H12" s="28"/>
      <c r="I12" s="28" t="e">
        <f t="shared" si="1"/>
        <v>#DIV/0!</v>
      </c>
      <c r="J12" s="28" t="e">
        <f t="shared" si="2"/>
        <v>#DIV/0!</v>
      </c>
      <c r="K12" s="336"/>
    </row>
    <row r="13" spans="1:11">
      <c r="A13" s="18">
        <v>7</v>
      </c>
      <c r="B13" s="84"/>
      <c r="C13" s="195"/>
      <c r="D13" s="112"/>
      <c r="E13" s="18"/>
      <c r="F13" s="18"/>
      <c r="G13" s="28" t="e">
        <f t="shared" si="0"/>
        <v>#DIV/0!</v>
      </c>
      <c r="H13" s="28"/>
      <c r="I13" s="28" t="e">
        <f t="shared" si="1"/>
        <v>#DIV/0!</v>
      </c>
      <c r="J13" s="28" t="e">
        <f t="shared" si="2"/>
        <v>#DIV/0!</v>
      </c>
      <c r="K13" s="336"/>
    </row>
    <row r="14" spans="1:11">
      <c r="A14" s="18">
        <v>8</v>
      </c>
      <c r="B14" s="84"/>
      <c r="C14" s="195"/>
      <c r="D14" s="112"/>
      <c r="E14" s="18"/>
      <c r="F14" s="18"/>
      <c r="G14" s="28" t="e">
        <f t="shared" si="0"/>
        <v>#DIV/0!</v>
      </c>
      <c r="H14" s="28"/>
      <c r="I14" s="28" t="e">
        <f t="shared" si="1"/>
        <v>#DIV/0!</v>
      </c>
      <c r="J14" s="28" t="e">
        <f t="shared" si="2"/>
        <v>#DIV/0!</v>
      </c>
      <c r="K14" s="336"/>
    </row>
    <row r="15" spans="1:11">
      <c r="A15" s="18">
        <v>9</v>
      </c>
      <c r="B15" s="84"/>
      <c r="C15" s="195"/>
      <c r="D15" s="112"/>
      <c r="E15" s="18"/>
      <c r="F15" s="18"/>
      <c r="G15" s="28" t="e">
        <f t="shared" si="0"/>
        <v>#DIV/0!</v>
      </c>
      <c r="H15" s="28"/>
      <c r="I15" s="28" t="e">
        <f t="shared" si="1"/>
        <v>#DIV/0!</v>
      </c>
      <c r="J15" s="28" t="e">
        <f t="shared" si="2"/>
        <v>#DIV/0!</v>
      </c>
      <c r="K15" s="336"/>
    </row>
    <row r="16" spans="1:11">
      <c r="A16" s="18">
        <v>10</v>
      </c>
      <c r="B16" s="84"/>
      <c r="C16" s="195"/>
      <c r="D16" s="112"/>
      <c r="E16" s="18"/>
      <c r="F16" s="18"/>
      <c r="G16" s="28" t="e">
        <f t="shared" si="0"/>
        <v>#DIV/0!</v>
      </c>
      <c r="H16" s="28"/>
      <c r="I16" s="28" t="e">
        <f t="shared" si="1"/>
        <v>#DIV/0!</v>
      </c>
      <c r="J16" s="28" t="e">
        <f t="shared" si="2"/>
        <v>#DIV/0!</v>
      </c>
      <c r="K16" s="336"/>
    </row>
    <row r="17" spans="1:11">
      <c r="A17" s="18">
        <v>11</v>
      </c>
      <c r="B17" s="84"/>
      <c r="C17" s="195"/>
      <c r="D17" s="112"/>
      <c r="E17" s="18"/>
      <c r="F17" s="18"/>
      <c r="G17" s="28" t="e">
        <f t="shared" si="0"/>
        <v>#DIV/0!</v>
      </c>
      <c r="H17" s="28"/>
      <c r="I17" s="28" t="e">
        <f t="shared" si="1"/>
        <v>#DIV/0!</v>
      </c>
      <c r="J17" s="28" t="e">
        <f t="shared" si="2"/>
        <v>#DIV/0!</v>
      </c>
      <c r="K17" s="336"/>
    </row>
    <row r="18" spans="1:11">
      <c r="A18" s="18">
        <v>12</v>
      </c>
      <c r="B18" s="84"/>
      <c r="C18" s="195"/>
      <c r="D18" s="112"/>
      <c r="E18" s="18"/>
      <c r="F18" s="18"/>
      <c r="G18" s="28" t="e">
        <f t="shared" si="0"/>
        <v>#DIV/0!</v>
      </c>
      <c r="H18" s="28"/>
      <c r="I18" s="28" t="e">
        <f t="shared" si="1"/>
        <v>#DIV/0!</v>
      </c>
      <c r="J18" s="28" t="e">
        <f t="shared" si="2"/>
        <v>#DIV/0!</v>
      </c>
      <c r="K18" s="336"/>
    </row>
    <row r="19" spans="1:11">
      <c r="A19" s="18">
        <v>13</v>
      </c>
      <c r="B19" s="84"/>
      <c r="C19" s="195"/>
      <c r="D19" s="112"/>
      <c r="E19" s="18"/>
      <c r="F19" s="18"/>
      <c r="G19" s="28" t="e">
        <f t="shared" si="0"/>
        <v>#DIV/0!</v>
      </c>
      <c r="H19" s="28"/>
      <c r="I19" s="28" t="e">
        <f t="shared" si="1"/>
        <v>#DIV/0!</v>
      </c>
      <c r="J19" s="28" t="e">
        <f t="shared" si="2"/>
        <v>#DIV/0!</v>
      </c>
      <c r="K19" s="336"/>
    </row>
    <row r="20" spans="1:11">
      <c r="A20" s="18">
        <v>14</v>
      </c>
      <c r="B20" s="84"/>
      <c r="C20" s="195"/>
      <c r="D20" s="112"/>
      <c r="E20" s="18"/>
      <c r="F20" s="18"/>
      <c r="G20" s="28" t="e">
        <f t="shared" si="0"/>
        <v>#DIV/0!</v>
      </c>
      <c r="H20" s="28"/>
      <c r="I20" s="28" t="e">
        <f t="shared" si="1"/>
        <v>#DIV/0!</v>
      </c>
      <c r="J20" s="28" t="e">
        <f t="shared" si="2"/>
        <v>#DIV/0!</v>
      </c>
      <c r="K20" s="336"/>
    </row>
    <row r="21" spans="1:11">
      <c r="A21" s="18">
        <v>15</v>
      </c>
      <c r="B21" s="84"/>
      <c r="C21" s="195"/>
      <c r="D21" s="112"/>
      <c r="E21" s="18"/>
      <c r="F21" s="18"/>
      <c r="G21" s="28" t="e">
        <f t="shared" si="0"/>
        <v>#DIV/0!</v>
      </c>
      <c r="H21" s="28"/>
      <c r="I21" s="28" t="e">
        <f t="shared" si="1"/>
        <v>#DIV/0!</v>
      </c>
      <c r="J21" s="28" t="e">
        <f t="shared" si="2"/>
        <v>#DIV/0!</v>
      </c>
      <c r="K21" s="337" t="s">
        <v>1918</v>
      </c>
    </row>
    <row r="22" spans="1:11">
      <c r="A22" s="18">
        <v>16</v>
      </c>
      <c r="B22" s="84"/>
      <c r="C22" s="195"/>
      <c r="D22" s="112"/>
      <c r="E22" s="18"/>
      <c r="F22" s="18"/>
      <c r="G22" s="28" t="e">
        <f t="shared" si="0"/>
        <v>#DIV/0!</v>
      </c>
      <c r="H22" s="28"/>
      <c r="I22" s="28" t="e">
        <f t="shared" si="1"/>
        <v>#DIV/0!</v>
      </c>
      <c r="J22" s="28" t="e">
        <f t="shared" si="2"/>
        <v>#DIV/0!</v>
      </c>
      <c r="K22" s="336"/>
    </row>
    <row r="23" spans="1:11">
      <c r="A23" s="18">
        <v>17</v>
      </c>
      <c r="B23" s="84"/>
      <c r="C23" s="195"/>
      <c r="D23" s="112"/>
      <c r="E23" s="18"/>
      <c r="F23" s="18"/>
      <c r="G23" s="28" t="e">
        <f t="shared" ref="G23:G34" si="3">D23/E23</f>
        <v>#DIV/0!</v>
      </c>
      <c r="H23" s="28"/>
      <c r="I23" s="28" t="e">
        <f t="shared" si="1"/>
        <v>#DIV/0!</v>
      </c>
      <c r="J23" s="28" t="e">
        <f t="shared" si="2"/>
        <v>#DIV/0!</v>
      </c>
      <c r="K23" s="336"/>
    </row>
    <row r="24" spans="1:11">
      <c r="A24" s="18">
        <v>18</v>
      </c>
      <c r="B24" s="84"/>
      <c r="C24" s="195"/>
      <c r="D24" s="112"/>
      <c r="E24" s="18"/>
      <c r="F24" s="18"/>
      <c r="G24" s="28" t="e">
        <f t="shared" si="3"/>
        <v>#DIV/0!</v>
      </c>
      <c r="H24" s="28"/>
      <c r="I24" s="28" t="e">
        <f t="shared" si="1"/>
        <v>#DIV/0!</v>
      </c>
      <c r="J24" s="28" t="e">
        <f t="shared" si="2"/>
        <v>#DIV/0!</v>
      </c>
      <c r="K24" s="336"/>
    </row>
    <row r="25" spans="1:11">
      <c r="A25" s="18">
        <v>19</v>
      </c>
      <c r="B25" s="84"/>
      <c r="C25" s="195"/>
      <c r="D25" s="112"/>
      <c r="E25" s="18"/>
      <c r="F25" s="18"/>
      <c r="G25" s="28" t="e">
        <f t="shared" si="3"/>
        <v>#DIV/0!</v>
      </c>
      <c r="H25" s="28"/>
      <c r="I25" s="28" t="e">
        <f t="shared" si="1"/>
        <v>#DIV/0!</v>
      </c>
      <c r="J25" s="28" t="e">
        <f t="shared" si="2"/>
        <v>#DIV/0!</v>
      </c>
      <c r="K25" s="336"/>
    </row>
    <row r="26" spans="1:11">
      <c r="A26" s="18">
        <v>20</v>
      </c>
      <c r="B26" s="84"/>
      <c r="C26" s="195"/>
      <c r="D26" s="112"/>
      <c r="E26" s="18"/>
      <c r="F26" s="18"/>
      <c r="G26" s="28" t="e">
        <f t="shared" si="3"/>
        <v>#DIV/0!</v>
      </c>
      <c r="H26" s="28"/>
      <c r="I26" s="28" t="e">
        <f t="shared" si="1"/>
        <v>#DIV/0!</v>
      </c>
      <c r="J26" s="28" t="e">
        <f t="shared" si="2"/>
        <v>#DIV/0!</v>
      </c>
      <c r="K26" s="336"/>
    </row>
    <row r="27" spans="1:11">
      <c r="A27" s="18">
        <v>21</v>
      </c>
      <c r="B27" s="84"/>
      <c r="C27" s="195"/>
      <c r="D27" s="112"/>
      <c r="E27" s="18"/>
      <c r="F27" s="18"/>
      <c r="G27" s="28" t="e">
        <f t="shared" si="3"/>
        <v>#DIV/0!</v>
      </c>
      <c r="H27" s="28"/>
      <c r="I27" s="28" t="e">
        <f t="shared" si="1"/>
        <v>#DIV/0!</v>
      </c>
      <c r="J27" s="28" t="e">
        <f t="shared" si="2"/>
        <v>#DIV/0!</v>
      </c>
      <c r="K27" s="336"/>
    </row>
    <row r="28" spans="1:11">
      <c r="A28" s="18">
        <v>22</v>
      </c>
      <c r="B28" s="84"/>
      <c r="C28" s="195"/>
      <c r="D28" s="112"/>
      <c r="E28" s="18"/>
      <c r="F28" s="18"/>
      <c r="G28" s="28" t="e">
        <f t="shared" si="3"/>
        <v>#DIV/0!</v>
      </c>
      <c r="H28" s="28"/>
      <c r="I28" s="28" t="e">
        <f t="shared" si="1"/>
        <v>#DIV/0!</v>
      </c>
      <c r="J28" s="28" t="e">
        <f t="shared" ref="J28:J33" si="4">H28+I28</f>
        <v>#DIV/0!</v>
      </c>
      <c r="K28" s="336"/>
    </row>
    <row r="29" spans="1:11">
      <c r="A29" s="18">
        <v>23</v>
      </c>
      <c r="B29" s="84"/>
      <c r="C29" s="195"/>
      <c r="D29" s="112"/>
      <c r="E29" s="18"/>
      <c r="F29" s="18"/>
      <c r="G29" s="28" t="e">
        <f t="shared" si="3"/>
        <v>#DIV/0!</v>
      </c>
      <c r="H29" s="28"/>
      <c r="I29" s="28" t="e">
        <f t="shared" si="1"/>
        <v>#DIV/0!</v>
      </c>
      <c r="J29" s="28" t="e">
        <f t="shared" si="4"/>
        <v>#DIV/0!</v>
      </c>
      <c r="K29" s="336"/>
    </row>
    <row r="30" spans="1:11">
      <c r="A30" s="18">
        <v>24</v>
      </c>
      <c r="B30" s="84"/>
      <c r="C30" s="195"/>
      <c r="D30" s="112"/>
      <c r="E30" s="18"/>
      <c r="F30" s="18"/>
      <c r="G30" s="28" t="e">
        <f t="shared" si="3"/>
        <v>#DIV/0!</v>
      </c>
      <c r="H30" s="28"/>
      <c r="I30" s="28" t="e">
        <f t="shared" si="1"/>
        <v>#DIV/0!</v>
      </c>
      <c r="J30" s="28" t="e">
        <f t="shared" si="4"/>
        <v>#DIV/0!</v>
      </c>
      <c r="K30" s="336"/>
    </row>
    <row r="31" spans="1:11">
      <c r="A31" s="18">
        <v>25</v>
      </c>
      <c r="B31" s="84"/>
      <c r="C31" s="195"/>
      <c r="D31" s="112"/>
      <c r="E31" s="18"/>
      <c r="F31" s="18"/>
      <c r="G31" s="28" t="e">
        <f t="shared" si="3"/>
        <v>#DIV/0!</v>
      </c>
      <c r="H31" s="28"/>
      <c r="I31" s="28" t="e">
        <f t="shared" si="1"/>
        <v>#DIV/0!</v>
      </c>
      <c r="J31" s="28" t="e">
        <f t="shared" si="4"/>
        <v>#DIV/0!</v>
      </c>
      <c r="K31" s="336"/>
    </row>
    <row r="32" spans="1:11">
      <c r="A32" s="18">
        <v>26</v>
      </c>
      <c r="B32" s="84"/>
      <c r="C32" s="195"/>
      <c r="D32" s="112"/>
      <c r="E32" s="18"/>
      <c r="F32" s="18"/>
      <c r="G32" s="28" t="e">
        <f t="shared" si="3"/>
        <v>#DIV/0!</v>
      </c>
      <c r="H32" s="28"/>
      <c r="I32" s="28" t="e">
        <f t="shared" si="1"/>
        <v>#DIV/0!</v>
      </c>
      <c r="J32" s="28" t="e">
        <f t="shared" si="4"/>
        <v>#DIV/0!</v>
      </c>
      <c r="K32" s="336"/>
    </row>
    <row r="33" spans="1:11">
      <c r="A33" s="18">
        <v>27</v>
      </c>
      <c r="B33" s="84"/>
      <c r="C33" s="195"/>
      <c r="D33" s="112"/>
      <c r="E33" s="18"/>
      <c r="F33" s="18"/>
      <c r="G33" s="28" t="e">
        <f t="shared" si="3"/>
        <v>#DIV/0!</v>
      </c>
      <c r="H33" s="28"/>
      <c r="I33" s="28" t="e">
        <f t="shared" si="1"/>
        <v>#DIV/0!</v>
      </c>
      <c r="J33" s="28" t="e">
        <f t="shared" si="4"/>
        <v>#DIV/0!</v>
      </c>
      <c r="K33" s="336"/>
    </row>
    <row r="34" spans="1:11">
      <c r="A34" s="18">
        <v>28</v>
      </c>
      <c r="B34" s="84"/>
      <c r="C34" s="195"/>
      <c r="D34" s="112"/>
      <c r="E34" s="18"/>
      <c r="F34" s="18"/>
      <c r="G34" s="28" t="e">
        <f t="shared" si="3"/>
        <v>#DIV/0!</v>
      </c>
      <c r="H34" s="28"/>
      <c r="I34" s="28" t="e">
        <f t="shared" si="1"/>
        <v>#DIV/0!</v>
      </c>
      <c r="J34" s="28" t="e">
        <f t="shared" ref="J34" si="5">H34+I34</f>
        <v>#DIV/0!</v>
      </c>
      <c r="K34" s="336"/>
    </row>
    <row r="35" spans="1:11">
      <c r="A35" s="89" t="s">
        <v>468</v>
      </c>
      <c r="B35" s="108"/>
      <c r="C35" s="18"/>
      <c r="D35" s="196">
        <f>SUM(D7:D34)</f>
        <v>0</v>
      </c>
      <c r="E35" s="18"/>
      <c r="F35" s="18"/>
      <c r="G35" s="28"/>
      <c r="H35" s="196">
        <f>SUM(H7:H34)</f>
        <v>0</v>
      </c>
      <c r="I35" s="196" t="e">
        <f>SUM(I7:I34)</f>
        <v>#DIV/0!</v>
      </c>
      <c r="J35" s="196" t="e">
        <f>SUM(J7:J34)</f>
        <v>#DIV/0!</v>
      </c>
      <c r="K35" s="338"/>
    </row>
    <row r="36" spans="1:11">
      <c r="A36" s="89" t="s">
        <v>469</v>
      </c>
      <c r="B36" s="108"/>
      <c r="C36" s="18" t="s">
        <v>508</v>
      </c>
      <c r="D36" s="196">
        <f>D35</f>
        <v>0</v>
      </c>
      <c r="E36" s="18" t="s">
        <v>508</v>
      </c>
      <c r="F36" s="18" t="s">
        <v>508</v>
      </c>
      <c r="G36" s="148" t="s">
        <v>508</v>
      </c>
      <c r="H36" s="196">
        <f>H35</f>
        <v>0</v>
      </c>
      <c r="I36" s="196" t="e">
        <f>I35</f>
        <v>#DIV/0!</v>
      </c>
      <c r="J36" s="196" t="e">
        <f>J35</f>
        <v>#DIV/0!</v>
      </c>
      <c r="K36" s="338"/>
    </row>
  </sheetData>
  <mergeCells count="16">
    <mergeCell ref="A1:K1"/>
    <mergeCell ref="A3:J3"/>
    <mergeCell ref="A4:I4"/>
    <mergeCell ref="A35:B35"/>
    <mergeCell ref="A36:B3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699305555555556" right="0.699305555555556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17"/>
  <sheetViews>
    <sheetView view="pageBreakPreview" zoomScaleNormal="100" zoomScaleSheetLayoutView="100" workbookViewId="0">
      <selection activeCell="L5" sqref="L5"/>
    </sheetView>
  </sheetViews>
  <sheetFormatPr defaultColWidth="9" defaultRowHeight="14.25"/>
  <cols>
    <col min="1" max="1" width="9.125" style="151" customWidth="1"/>
    <col min="2" max="2" width="31.625" style="151" customWidth="1"/>
    <col min="3" max="3" width="9.125" style="151" customWidth="1"/>
    <col min="4" max="4" width="13.375" style="151" customWidth="1"/>
    <col min="5" max="5" width="9.125" style="151" customWidth="1"/>
    <col min="6" max="6" width="14.125" style="151" customWidth="1"/>
    <col min="7" max="7" width="9.125" style="151" customWidth="1"/>
    <col min="8" max="8" width="14.125" style="151" customWidth="1"/>
    <col min="9" max="16384" width="9" style="151"/>
  </cols>
  <sheetData>
    <row r="1" ht="22.5" spans="1:9">
      <c r="A1" s="12" t="s">
        <v>1919</v>
      </c>
      <c r="B1" s="12"/>
      <c r="C1" s="12"/>
      <c r="D1" s="12"/>
      <c r="E1" s="12"/>
      <c r="F1" s="12"/>
      <c r="G1" s="12"/>
      <c r="H1" s="12"/>
      <c r="I1" s="331"/>
    </row>
    <row r="2" ht="22.5" spans="1:9">
      <c r="A2" s="12"/>
      <c r="B2" s="35"/>
      <c r="C2" s="12"/>
      <c r="D2" s="12"/>
      <c r="E2" s="319"/>
      <c r="F2" s="12"/>
      <c r="G2" s="12"/>
      <c r="H2" s="12"/>
      <c r="I2" s="331"/>
    </row>
    <row r="3" spans="1:9">
      <c r="A3" s="35" t="str">
        <f>其他流动资产!A3</f>
        <v>清查基准日：2018年12月31日</v>
      </c>
      <c r="B3" s="35"/>
      <c r="C3" s="35"/>
      <c r="D3" s="35"/>
      <c r="E3" s="35"/>
      <c r="F3" s="35"/>
      <c r="G3" s="35"/>
      <c r="H3" s="35"/>
      <c r="I3" s="10"/>
    </row>
    <row r="4" spans="1:9">
      <c r="A4" s="153" t="str">
        <f>'3.4.1.1库存商品'!A3</f>
        <v>资产占有单位名称：杭州中惠医疗器械有限公司</v>
      </c>
      <c r="B4" s="153"/>
      <c r="C4" s="153"/>
      <c r="D4" s="153"/>
      <c r="E4" s="153"/>
      <c r="F4" s="153"/>
      <c r="G4" s="153"/>
      <c r="H4" s="153" t="s">
        <v>126</v>
      </c>
      <c r="I4" s="288"/>
    </row>
    <row r="5" spans="1:9">
      <c r="A5" s="19" t="s">
        <v>461</v>
      </c>
      <c r="B5" s="18" t="s">
        <v>1920</v>
      </c>
      <c r="C5" s="21" t="s">
        <v>1921</v>
      </c>
      <c r="D5" s="21" t="s">
        <v>1922</v>
      </c>
      <c r="E5" s="320" t="s">
        <v>1923</v>
      </c>
      <c r="F5" s="321" t="s">
        <v>463</v>
      </c>
      <c r="G5" s="322" t="s">
        <v>129</v>
      </c>
      <c r="H5" s="19" t="s">
        <v>465</v>
      </c>
      <c r="I5" s="18" t="s">
        <v>513</v>
      </c>
    </row>
    <row r="6" spans="1:9">
      <c r="A6" s="19"/>
      <c r="B6" s="18"/>
      <c r="C6" s="323"/>
      <c r="D6" s="323"/>
      <c r="E6" s="324"/>
      <c r="F6" s="325"/>
      <c r="G6" s="322"/>
      <c r="H6" s="19"/>
      <c r="I6" s="18"/>
    </row>
    <row r="7" ht="21.75" customHeight="1" spans="1:9">
      <c r="A7" s="18">
        <v>1</v>
      </c>
      <c r="B7" s="326" t="s">
        <v>1924</v>
      </c>
      <c r="C7" s="131" t="s">
        <v>1925</v>
      </c>
      <c r="D7" s="28">
        <v>325000</v>
      </c>
      <c r="E7" s="327">
        <v>0.65</v>
      </c>
      <c r="F7" s="28">
        <v>325000</v>
      </c>
      <c r="G7" s="196"/>
      <c r="H7" s="28">
        <f>F7+G7</f>
        <v>325000</v>
      </c>
      <c r="I7" s="84"/>
    </row>
    <row r="8" ht="21.75" customHeight="1" spans="1:11">
      <c r="A8" s="18">
        <v>2</v>
      </c>
      <c r="B8" s="326"/>
      <c r="C8" s="131"/>
      <c r="D8" s="28"/>
      <c r="E8" s="327"/>
      <c r="F8" s="28"/>
      <c r="G8" s="196"/>
      <c r="H8" s="28">
        <f>F8+G8</f>
        <v>0</v>
      </c>
      <c r="I8" s="84"/>
      <c r="K8" s="151">
        <f>32.5/50</f>
        <v>0.65</v>
      </c>
    </row>
    <row r="9" ht="21.75" customHeight="1" spans="1:9">
      <c r="A9" s="18">
        <v>3</v>
      </c>
      <c r="B9" s="326"/>
      <c r="C9" s="131"/>
      <c r="D9" s="28"/>
      <c r="E9" s="327"/>
      <c r="F9" s="28"/>
      <c r="G9" s="196"/>
      <c r="H9" s="28">
        <f>F9+G9</f>
        <v>0</v>
      </c>
      <c r="I9" s="84"/>
    </row>
    <row r="10" ht="21.75" customHeight="1" spans="1:9">
      <c r="A10" s="18">
        <v>4</v>
      </c>
      <c r="B10" s="326"/>
      <c r="C10" s="131"/>
      <c r="D10" s="28"/>
      <c r="E10" s="327"/>
      <c r="F10" s="28"/>
      <c r="G10" s="196"/>
      <c r="H10" s="28">
        <f>F10+G10</f>
        <v>0</v>
      </c>
      <c r="I10" s="84"/>
    </row>
    <row r="11" ht="21.75" customHeight="1" spans="1:9">
      <c r="A11" s="18"/>
      <c r="B11" s="326"/>
      <c r="C11" s="131"/>
      <c r="D11" s="28"/>
      <c r="E11" s="327"/>
      <c r="F11" s="28"/>
      <c r="G11" s="196"/>
      <c r="H11" s="28"/>
      <c r="I11" s="84"/>
    </row>
    <row r="12" ht="21.75" customHeight="1" spans="1:9">
      <c r="A12" s="18"/>
      <c r="B12" s="326"/>
      <c r="C12" s="131"/>
      <c r="D12" s="28"/>
      <c r="E12" s="327"/>
      <c r="F12" s="28"/>
      <c r="G12" s="196"/>
      <c r="H12" s="28"/>
      <c r="I12" s="84"/>
    </row>
    <row r="13" ht="21.75" customHeight="1" spans="1:9">
      <c r="A13" s="18"/>
      <c r="B13" s="326"/>
      <c r="C13" s="131"/>
      <c r="D13" s="28"/>
      <c r="E13" s="327"/>
      <c r="F13" s="28"/>
      <c r="G13" s="196"/>
      <c r="H13" s="28"/>
      <c r="I13" s="84"/>
    </row>
    <row r="14" ht="21.75" customHeight="1" spans="1:9">
      <c r="A14" s="18"/>
      <c r="B14" s="326"/>
      <c r="C14" s="131"/>
      <c r="D14" s="84"/>
      <c r="E14" s="327"/>
      <c r="F14" s="28"/>
      <c r="G14" s="196"/>
      <c r="H14" s="28"/>
      <c r="I14" s="84"/>
    </row>
    <row r="15" ht="21.75" customHeight="1" spans="1:9">
      <c r="A15" s="18"/>
      <c r="B15" s="326"/>
      <c r="C15" s="131"/>
      <c r="D15" s="28"/>
      <c r="E15" s="327"/>
      <c r="F15" s="28"/>
      <c r="G15" s="196"/>
      <c r="H15" s="28"/>
      <c r="I15" s="84"/>
    </row>
    <row r="16" ht="21.75" customHeight="1" spans="1:9">
      <c r="A16" s="328" t="s">
        <v>468</v>
      </c>
      <c r="B16" s="329"/>
      <c r="C16" s="196"/>
      <c r="D16" s="196">
        <f>SUM(D7:D10)</f>
        <v>325000</v>
      </c>
      <c r="E16" s="330"/>
      <c r="F16" s="196">
        <f>SUM(F7:F15)</f>
        <v>325000</v>
      </c>
      <c r="G16" s="196">
        <f>SUM(G7:G15)</f>
        <v>0</v>
      </c>
      <c r="H16" s="196">
        <f>SUM(H7:H15)</f>
        <v>325000</v>
      </c>
      <c r="I16" s="196"/>
    </row>
    <row r="17" ht="21.75" customHeight="1" spans="1:9">
      <c r="A17" s="328" t="s">
        <v>469</v>
      </c>
      <c r="B17" s="329"/>
      <c r="C17" s="196"/>
      <c r="D17" s="196">
        <f>D16</f>
        <v>325000</v>
      </c>
      <c r="E17" s="330"/>
      <c r="F17" s="196">
        <f>F16</f>
        <v>325000</v>
      </c>
      <c r="G17" s="196">
        <f>G16</f>
        <v>0</v>
      </c>
      <c r="H17" s="196">
        <f>H16</f>
        <v>325000</v>
      </c>
      <c r="I17" s="196"/>
    </row>
  </sheetData>
  <mergeCells count="13">
    <mergeCell ref="A1:H1"/>
    <mergeCell ref="A3:H3"/>
    <mergeCell ref="A16:B16"/>
    <mergeCell ref="A17:B17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699305555555556" right="0.699305555555556" top="0.75" bottom="0.75" header="0.3" footer="0.3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4"/>
  <sheetViews>
    <sheetView view="pageBreakPreview" zoomScaleNormal="100" zoomScaleSheetLayoutView="100" topLeftCell="A350" workbookViewId="0">
      <selection activeCell="G6" sqref="G6:G363"/>
    </sheetView>
  </sheetViews>
  <sheetFormatPr defaultColWidth="9" defaultRowHeight="12.75"/>
  <cols>
    <col min="1" max="1" width="5.625" style="183" customWidth="1"/>
    <col min="2" max="2" width="22.875" style="183" customWidth="1"/>
    <col min="3" max="3" width="4.75" style="183" customWidth="1"/>
    <col min="4" max="4" width="7.625" style="290" customWidth="1"/>
    <col min="5" max="5" width="11.375" style="13" customWidth="1"/>
    <col min="6" max="6" width="12.25" style="13" customWidth="1"/>
    <col min="7" max="7" width="12.25" style="291" customWidth="1"/>
    <col min="8" max="8" width="17" style="13" customWidth="1"/>
    <col min="9" max="9" width="15.625" style="183" customWidth="1"/>
    <col min="10" max="10" width="10.25" style="10" customWidth="1"/>
    <col min="11" max="16384" width="9" style="10"/>
  </cols>
  <sheetData>
    <row r="1" ht="27" customHeight="1" spans="2:10">
      <c r="B1" s="292" t="s">
        <v>1926</v>
      </c>
      <c r="C1" s="293"/>
      <c r="D1" s="293"/>
      <c r="E1" s="293"/>
      <c r="F1" s="293"/>
      <c r="G1" s="294"/>
      <c r="H1" s="293"/>
      <c r="I1" s="293"/>
      <c r="J1" s="310"/>
    </row>
    <row r="2" ht="21" customHeight="1" spans="1:9">
      <c r="A2" s="13" t="str">
        <f>存货清查汇总表!A3</f>
        <v>清查基准日：2018年12月31日</v>
      </c>
      <c r="B2" s="13"/>
      <c r="C2" s="13"/>
      <c r="D2" s="13"/>
      <c r="G2" s="295"/>
      <c r="I2" s="13"/>
    </row>
    <row r="3" ht="20.25" customHeight="1" spans="1:10">
      <c r="A3" s="173" t="str">
        <f>存货—开发产品明细表!A4</f>
        <v>资产占有单位名称：杭州中惠医疗器械有限公司</v>
      </c>
      <c r="B3" s="296"/>
      <c r="C3" s="173"/>
      <c r="D3" s="173"/>
      <c r="E3" s="173"/>
      <c r="F3" s="297"/>
      <c r="G3" s="298"/>
      <c r="H3" s="299"/>
      <c r="I3" s="311" t="s">
        <v>534</v>
      </c>
      <c r="J3" s="312"/>
    </row>
    <row r="4" ht="15" customHeight="1" spans="1:9">
      <c r="A4" s="168" t="s">
        <v>535</v>
      </c>
      <c r="B4" s="31" t="s">
        <v>536</v>
      </c>
      <c r="C4" s="31" t="s">
        <v>537</v>
      </c>
      <c r="D4" s="300" t="s">
        <v>371</v>
      </c>
      <c r="E4" s="266" t="s">
        <v>1892</v>
      </c>
      <c r="F4" s="72" t="s">
        <v>128</v>
      </c>
      <c r="G4" s="301" t="s">
        <v>464</v>
      </c>
      <c r="H4" s="302" t="s">
        <v>539</v>
      </c>
      <c r="I4" s="31" t="s">
        <v>540</v>
      </c>
    </row>
    <row r="5" s="35" customFormat="1" ht="15" customHeight="1" spans="1:9">
      <c r="A5" s="168"/>
      <c r="B5" s="31"/>
      <c r="C5" s="31"/>
      <c r="D5" s="303"/>
      <c r="E5" s="304"/>
      <c r="F5" s="304"/>
      <c r="G5" s="305"/>
      <c r="H5" s="302"/>
      <c r="I5" s="31"/>
    </row>
    <row r="6" ht="18" customHeight="1" spans="1:9">
      <c r="A6" s="588" t="s">
        <v>13</v>
      </c>
      <c r="B6" s="116"/>
      <c r="C6" s="31"/>
      <c r="D6" s="31"/>
      <c r="E6" s="306"/>
      <c r="F6" s="307"/>
      <c r="G6" s="308"/>
      <c r="H6" s="307">
        <f t="shared" ref="H6:H69" si="0">F6+G6</f>
        <v>0</v>
      </c>
      <c r="I6" s="313"/>
    </row>
    <row r="7" ht="18" customHeight="1" spans="1:9">
      <c r="A7" s="588" t="s">
        <v>14</v>
      </c>
      <c r="B7" s="309"/>
      <c r="C7" s="31"/>
      <c r="D7" s="31"/>
      <c r="E7" s="306"/>
      <c r="F7" s="307"/>
      <c r="G7" s="308"/>
      <c r="H7" s="307">
        <f t="shared" si="0"/>
        <v>0</v>
      </c>
      <c r="I7" s="313"/>
    </row>
    <row r="8" ht="18" customHeight="1" spans="1:9">
      <c r="A8" s="588" t="s">
        <v>15</v>
      </c>
      <c r="B8" s="309"/>
      <c r="C8" s="31"/>
      <c r="D8" s="31"/>
      <c r="E8" s="306"/>
      <c r="F8" s="307"/>
      <c r="G8" s="308"/>
      <c r="H8" s="307">
        <f t="shared" si="0"/>
        <v>0</v>
      </c>
      <c r="I8" s="313"/>
    </row>
    <row r="9" ht="18" customHeight="1" spans="1:9">
      <c r="A9" s="588" t="s">
        <v>37</v>
      </c>
      <c r="B9" s="309"/>
      <c r="C9" s="31"/>
      <c r="D9" s="31"/>
      <c r="E9" s="306"/>
      <c r="F9" s="307"/>
      <c r="G9" s="308"/>
      <c r="H9" s="307">
        <f t="shared" si="0"/>
        <v>0</v>
      </c>
      <c r="I9" s="313"/>
    </row>
    <row r="10" ht="18" customHeight="1" spans="1:9">
      <c r="A10" s="588" t="s">
        <v>17</v>
      </c>
      <c r="B10" s="309"/>
      <c r="C10" s="31"/>
      <c r="D10" s="31"/>
      <c r="E10" s="306"/>
      <c r="F10" s="307"/>
      <c r="G10" s="308"/>
      <c r="H10" s="307">
        <f t="shared" si="0"/>
        <v>0</v>
      </c>
      <c r="I10" s="313"/>
    </row>
    <row r="11" ht="18" customHeight="1" spans="1:9">
      <c r="A11" s="588" t="s">
        <v>18</v>
      </c>
      <c r="B11" s="309"/>
      <c r="C11" s="31"/>
      <c r="D11" s="31"/>
      <c r="E11" s="306"/>
      <c r="F11" s="307"/>
      <c r="G11" s="308"/>
      <c r="H11" s="307">
        <f t="shared" si="0"/>
        <v>0</v>
      </c>
      <c r="I11" s="313"/>
    </row>
    <row r="12" ht="18" customHeight="1" spans="1:9">
      <c r="A12" s="588" t="s">
        <v>47</v>
      </c>
      <c r="B12" s="309"/>
      <c r="C12" s="31"/>
      <c r="D12" s="31"/>
      <c r="E12" s="306"/>
      <c r="F12" s="307"/>
      <c r="G12" s="308"/>
      <c r="H12" s="307">
        <f t="shared" si="0"/>
        <v>0</v>
      </c>
      <c r="I12" s="313"/>
    </row>
    <row r="13" ht="18" customHeight="1" spans="1:9">
      <c r="A13" s="588" t="s">
        <v>20</v>
      </c>
      <c r="B13" s="309"/>
      <c r="C13" s="31"/>
      <c r="D13" s="31"/>
      <c r="E13" s="306"/>
      <c r="F13" s="307"/>
      <c r="G13" s="308"/>
      <c r="H13" s="307">
        <f t="shared" si="0"/>
        <v>0</v>
      </c>
      <c r="I13" s="313"/>
    </row>
    <row r="14" ht="18" customHeight="1" spans="1:9">
      <c r="A14" s="588" t="s">
        <v>21</v>
      </c>
      <c r="B14" s="309"/>
      <c r="C14" s="31"/>
      <c r="D14" s="31"/>
      <c r="E14" s="306"/>
      <c r="F14" s="307"/>
      <c r="G14" s="308"/>
      <c r="H14" s="307">
        <f t="shared" si="0"/>
        <v>0</v>
      </c>
      <c r="I14" s="313"/>
    </row>
    <row r="15" ht="18" customHeight="1" spans="1:9">
      <c r="A15" s="588" t="s">
        <v>22</v>
      </c>
      <c r="B15" s="309"/>
      <c r="C15" s="31"/>
      <c r="D15" s="31"/>
      <c r="E15" s="306"/>
      <c r="F15" s="307"/>
      <c r="G15" s="308"/>
      <c r="H15" s="307">
        <f t="shared" si="0"/>
        <v>0</v>
      </c>
      <c r="I15" s="313"/>
    </row>
    <row r="16" ht="18" customHeight="1" spans="1:9">
      <c r="A16" s="588" t="s">
        <v>60</v>
      </c>
      <c r="B16" s="309"/>
      <c r="C16" s="31"/>
      <c r="D16" s="31"/>
      <c r="E16" s="306"/>
      <c r="F16" s="307"/>
      <c r="G16" s="308"/>
      <c r="H16" s="307">
        <f t="shared" si="0"/>
        <v>0</v>
      </c>
      <c r="I16" s="313"/>
    </row>
    <row r="17" ht="20.1" customHeight="1" spans="1:9">
      <c r="A17" s="588" t="s">
        <v>24</v>
      </c>
      <c r="B17" s="309"/>
      <c r="C17" s="31"/>
      <c r="D17" s="31"/>
      <c r="E17" s="306"/>
      <c r="F17" s="307"/>
      <c r="G17" s="308"/>
      <c r="H17" s="307">
        <f t="shared" si="0"/>
        <v>0</v>
      </c>
      <c r="I17" s="313"/>
    </row>
    <row r="18" ht="20.1" customHeight="1" spans="1:9">
      <c r="A18" s="588" t="s">
        <v>25</v>
      </c>
      <c r="B18" s="309"/>
      <c r="C18" s="31"/>
      <c r="D18" s="31"/>
      <c r="E18" s="306"/>
      <c r="F18" s="307"/>
      <c r="G18" s="308"/>
      <c r="H18" s="307">
        <f t="shared" si="0"/>
        <v>0</v>
      </c>
      <c r="I18" s="313"/>
    </row>
    <row r="19" ht="20.1" customHeight="1" spans="1:9">
      <c r="A19" s="588" t="s">
        <v>70</v>
      </c>
      <c r="B19" s="309"/>
      <c r="C19" s="31"/>
      <c r="D19" s="31"/>
      <c r="E19" s="306"/>
      <c r="F19" s="307"/>
      <c r="G19" s="308"/>
      <c r="H19" s="307">
        <f t="shared" si="0"/>
        <v>0</v>
      </c>
      <c r="I19" s="313"/>
    </row>
    <row r="20" ht="20.1" customHeight="1" spans="1:9">
      <c r="A20" s="588" t="s">
        <v>73</v>
      </c>
      <c r="B20" s="309"/>
      <c r="C20" s="31"/>
      <c r="D20" s="31"/>
      <c r="E20" s="306"/>
      <c r="F20" s="307"/>
      <c r="G20" s="308"/>
      <c r="H20" s="307">
        <f t="shared" si="0"/>
        <v>0</v>
      </c>
      <c r="I20" s="313"/>
    </row>
    <row r="21" ht="20.1" customHeight="1" spans="1:9">
      <c r="A21" s="588" t="s">
        <v>77</v>
      </c>
      <c r="B21" s="309"/>
      <c r="C21" s="31"/>
      <c r="D21" s="31"/>
      <c r="E21" s="306"/>
      <c r="F21" s="307"/>
      <c r="G21" s="308"/>
      <c r="H21" s="307">
        <f t="shared" si="0"/>
        <v>0</v>
      </c>
      <c r="I21" s="313"/>
    </row>
    <row r="22" ht="20.1" customHeight="1" spans="1:9">
      <c r="A22" s="588" t="s">
        <v>81</v>
      </c>
      <c r="B22" s="309"/>
      <c r="C22" s="31"/>
      <c r="D22" s="31"/>
      <c r="E22" s="306"/>
      <c r="F22" s="307"/>
      <c r="G22" s="308"/>
      <c r="H22" s="307">
        <f t="shared" si="0"/>
        <v>0</v>
      </c>
      <c r="I22" s="313"/>
    </row>
    <row r="23" ht="20.1" customHeight="1" spans="1:9">
      <c r="A23" s="588" t="s">
        <v>85</v>
      </c>
      <c r="B23" s="309"/>
      <c r="C23" s="31"/>
      <c r="D23" s="31"/>
      <c r="E23" s="306"/>
      <c r="F23" s="307"/>
      <c r="G23" s="308"/>
      <c r="H23" s="307">
        <f t="shared" si="0"/>
        <v>0</v>
      </c>
      <c r="I23" s="313"/>
    </row>
    <row r="24" ht="20.1" customHeight="1" spans="1:9">
      <c r="A24" s="588" t="s">
        <v>89</v>
      </c>
      <c r="B24" s="309"/>
      <c r="C24" s="31"/>
      <c r="D24" s="31"/>
      <c r="E24" s="306"/>
      <c r="F24" s="307"/>
      <c r="G24" s="308"/>
      <c r="H24" s="307">
        <f t="shared" si="0"/>
        <v>0</v>
      </c>
      <c r="I24" s="313"/>
    </row>
    <row r="25" ht="20.1" customHeight="1" spans="1:9">
      <c r="A25" s="588" t="s">
        <v>93</v>
      </c>
      <c r="B25" s="309"/>
      <c r="C25" s="31"/>
      <c r="D25" s="31"/>
      <c r="E25" s="306"/>
      <c r="F25" s="307"/>
      <c r="G25" s="308"/>
      <c r="H25" s="307">
        <f t="shared" si="0"/>
        <v>0</v>
      </c>
      <c r="I25" s="313"/>
    </row>
    <row r="26" ht="20.1" customHeight="1" spans="1:9">
      <c r="A26" s="588" t="s">
        <v>97</v>
      </c>
      <c r="B26" s="309"/>
      <c r="C26" s="31"/>
      <c r="D26" s="31"/>
      <c r="E26" s="306"/>
      <c r="F26" s="307"/>
      <c r="G26" s="308"/>
      <c r="H26" s="307">
        <f t="shared" si="0"/>
        <v>0</v>
      </c>
      <c r="I26" s="313"/>
    </row>
    <row r="27" ht="20.1" customHeight="1" spans="1:9">
      <c r="A27" s="588" t="s">
        <v>100</v>
      </c>
      <c r="B27" s="309"/>
      <c r="C27" s="31"/>
      <c r="D27" s="31"/>
      <c r="E27" s="306"/>
      <c r="F27" s="307"/>
      <c r="G27" s="308"/>
      <c r="H27" s="307">
        <f t="shared" si="0"/>
        <v>0</v>
      </c>
      <c r="I27" s="313"/>
    </row>
    <row r="28" ht="20.1" customHeight="1" spans="1:9">
      <c r="A28" s="588" t="s">
        <v>104</v>
      </c>
      <c r="B28" s="309"/>
      <c r="C28" s="31"/>
      <c r="D28" s="31"/>
      <c r="E28" s="306"/>
      <c r="F28" s="307"/>
      <c r="G28" s="308"/>
      <c r="H28" s="307">
        <f t="shared" si="0"/>
        <v>0</v>
      </c>
      <c r="I28" s="313"/>
    </row>
    <row r="29" ht="20.1" customHeight="1" spans="1:9">
      <c r="A29" s="588" t="s">
        <v>107</v>
      </c>
      <c r="B29" s="309"/>
      <c r="C29" s="31"/>
      <c r="D29" s="31"/>
      <c r="E29" s="306"/>
      <c r="F29" s="307"/>
      <c r="G29" s="308"/>
      <c r="H29" s="307">
        <f t="shared" si="0"/>
        <v>0</v>
      </c>
      <c r="I29" s="313"/>
    </row>
    <row r="30" ht="20.1" customHeight="1" spans="1:9">
      <c r="A30" s="588" t="s">
        <v>110</v>
      </c>
      <c r="B30" s="309"/>
      <c r="C30" s="31"/>
      <c r="D30" s="31"/>
      <c r="E30" s="306"/>
      <c r="F30" s="307"/>
      <c r="G30" s="308"/>
      <c r="H30" s="307">
        <f t="shared" si="0"/>
        <v>0</v>
      </c>
      <c r="I30" s="313"/>
    </row>
    <row r="31" ht="20.1" customHeight="1" spans="1:9">
      <c r="A31" s="588" t="s">
        <v>113</v>
      </c>
      <c r="B31" s="309"/>
      <c r="C31" s="31"/>
      <c r="D31" s="31"/>
      <c r="E31" s="306"/>
      <c r="F31" s="307"/>
      <c r="G31" s="308"/>
      <c r="H31" s="307">
        <f t="shared" si="0"/>
        <v>0</v>
      </c>
      <c r="I31" s="313"/>
    </row>
    <row r="32" ht="20.1" customHeight="1" spans="1:9">
      <c r="A32" s="588" t="s">
        <v>115</v>
      </c>
      <c r="B32" s="309"/>
      <c r="C32" s="31"/>
      <c r="D32" s="31"/>
      <c r="E32" s="306"/>
      <c r="F32" s="307"/>
      <c r="G32" s="308"/>
      <c r="H32" s="307">
        <f t="shared" si="0"/>
        <v>0</v>
      </c>
      <c r="I32" s="313"/>
    </row>
    <row r="33" ht="20.1" customHeight="1" spans="1:9">
      <c r="A33" s="588" t="s">
        <v>119</v>
      </c>
      <c r="B33" s="309"/>
      <c r="C33" s="31"/>
      <c r="D33" s="31"/>
      <c r="E33" s="306"/>
      <c r="F33" s="307"/>
      <c r="G33" s="308"/>
      <c r="H33" s="307">
        <f t="shared" si="0"/>
        <v>0</v>
      </c>
      <c r="I33" s="313"/>
    </row>
    <row r="34" ht="20.1" customHeight="1" spans="1:9">
      <c r="A34" s="588" t="s">
        <v>29</v>
      </c>
      <c r="B34" s="309"/>
      <c r="C34" s="31"/>
      <c r="D34" s="31"/>
      <c r="E34" s="306"/>
      <c r="F34" s="307"/>
      <c r="G34" s="308"/>
      <c r="H34" s="307">
        <f t="shared" si="0"/>
        <v>0</v>
      </c>
      <c r="I34" s="313"/>
    </row>
    <row r="35" ht="20.1" customHeight="1" spans="1:9">
      <c r="A35" s="588" t="s">
        <v>32</v>
      </c>
      <c r="B35" s="309"/>
      <c r="C35" s="31"/>
      <c r="D35" s="31"/>
      <c r="E35" s="306"/>
      <c r="F35" s="307"/>
      <c r="G35" s="308"/>
      <c r="H35" s="307">
        <f t="shared" si="0"/>
        <v>0</v>
      </c>
      <c r="I35" s="313"/>
    </row>
    <row r="36" ht="20.1" customHeight="1" spans="1:9">
      <c r="A36" s="588" t="s">
        <v>35</v>
      </c>
      <c r="B36" s="309"/>
      <c r="C36" s="31"/>
      <c r="D36" s="31"/>
      <c r="E36" s="306"/>
      <c r="F36" s="307"/>
      <c r="G36" s="308"/>
      <c r="H36" s="307">
        <f t="shared" si="0"/>
        <v>0</v>
      </c>
      <c r="I36" s="313"/>
    </row>
    <row r="37" ht="20.1" customHeight="1" spans="1:9">
      <c r="A37" s="588" t="s">
        <v>39</v>
      </c>
      <c r="B37" s="309"/>
      <c r="C37" s="31"/>
      <c r="D37" s="31"/>
      <c r="E37" s="306"/>
      <c r="F37" s="307"/>
      <c r="G37" s="308"/>
      <c r="H37" s="307">
        <f t="shared" si="0"/>
        <v>0</v>
      </c>
      <c r="I37" s="313"/>
    </row>
    <row r="38" ht="20.1" customHeight="1" spans="1:9">
      <c r="A38" s="588" t="s">
        <v>42</v>
      </c>
      <c r="B38" s="309"/>
      <c r="C38" s="31"/>
      <c r="D38" s="31"/>
      <c r="E38" s="306"/>
      <c r="F38" s="307"/>
      <c r="G38" s="308"/>
      <c r="H38" s="307">
        <f t="shared" si="0"/>
        <v>0</v>
      </c>
      <c r="I38" s="313"/>
    </row>
    <row r="39" ht="20.1" customHeight="1" spans="1:9">
      <c r="A39" s="588" t="s">
        <v>45</v>
      </c>
      <c r="B39" s="309"/>
      <c r="C39" s="31"/>
      <c r="D39" s="31"/>
      <c r="E39" s="306"/>
      <c r="F39" s="307"/>
      <c r="G39" s="308"/>
      <c r="H39" s="307">
        <f t="shared" si="0"/>
        <v>0</v>
      </c>
      <c r="I39" s="313"/>
    </row>
    <row r="40" ht="20.1" customHeight="1" spans="1:9">
      <c r="A40" s="588" t="s">
        <v>49</v>
      </c>
      <c r="B40" s="309"/>
      <c r="C40" s="31"/>
      <c r="D40" s="31"/>
      <c r="E40" s="306"/>
      <c r="F40" s="307"/>
      <c r="G40" s="308"/>
      <c r="H40" s="307">
        <f t="shared" si="0"/>
        <v>0</v>
      </c>
      <c r="I40" s="313"/>
    </row>
    <row r="41" ht="20.1" customHeight="1" spans="1:9">
      <c r="A41" s="588" t="s">
        <v>52</v>
      </c>
      <c r="B41" s="309"/>
      <c r="C41" s="31"/>
      <c r="D41" s="31"/>
      <c r="E41" s="306"/>
      <c r="F41" s="307"/>
      <c r="G41" s="308"/>
      <c r="H41" s="307">
        <f t="shared" si="0"/>
        <v>0</v>
      </c>
      <c r="I41" s="313"/>
    </row>
    <row r="42" ht="20.1" customHeight="1" spans="1:9">
      <c r="A42" s="588" t="s">
        <v>55</v>
      </c>
      <c r="B42" s="309"/>
      <c r="C42" s="31"/>
      <c r="D42" s="31"/>
      <c r="E42" s="306"/>
      <c r="F42" s="307"/>
      <c r="G42" s="308"/>
      <c r="H42" s="307">
        <f t="shared" si="0"/>
        <v>0</v>
      </c>
      <c r="I42" s="313"/>
    </row>
    <row r="43" ht="20.1" customHeight="1" spans="1:9">
      <c r="A43" s="588" t="s">
        <v>58</v>
      </c>
      <c r="B43" s="309"/>
      <c r="C43" s="31"/>
      <c r="D43" s="31"/>
      <c r="E43" s="306"/>
      <c r="F43" s="307"/>
      <c r="G43" s="308"/>
      <c r="H43" s="307">
        <f t="shared" si="0"/>
        <v>0</v>
      </c>
      <c r="I43" s="313"/>
    </row>
    <row r="44" ht="20.1" customHeight="1" spans="1:9">
      <c r="A44" s="588" t="s">
        <v>62</v>
      </c>
      <c r="B44" s="309"/>
      <c r="C44" s="31"/>
      <c r="D44" s="31"/>
      <c r="E44" s="306"/>
      <c r="F44" s="307"/>
      <c r="G44" s="308"/>
      <c r="H44" s="307">
        <f t="shared" si="0"/>
        <v>0</v>
      </c>
      <c r="I44" s="313"/>
    </row>
    <row r="45" ht="20.1" customHeight="1" spans="1:9">
      <c r="A45" s="588" t="s">
        <v>65</v>
      </c>
      <c r="B45" s="309"/>
      <c r="C45" s="31"/>
      <c r="D45" s="31"/>
      <c r="E45" s="306"/>
      <c r="F45" s="307"/>
      <c r="G45" s="308"/>
      <c r="H45" s="307">
        <f t="shared" si="0"/>
        <v>0</v>
      </c>
      <c r="I45" s="313"/>
    </row>
    <row r="46" ht="20.1" customHeight="1" spans="1:9">
      <c r="A46" s="588" t="s">
        <v>68</v>
      </c>
      <c r="B46" s="309"/>
      <c r="C46" s="31"/>
      <c r="D46" s="31"/>
      <c r="E46" s="306"/>
      <c r="F46" s="307"/>
      <c r="G46" s="308"/>
      <c r="H46" s="307">
        <f t="shared" si="0"/>
        <v>0</v>
      </c>
      <c r="I46" s="313"/>
    </row>
    <row r="47" ht="20.1" customHeight="1" spans="1:9">
      <c r="A47" s="588" t="s">
        <v>71</v>
      </c>
      <c r="B47" s="309"/>
      <c r="C47" s="31"/>
      <c r="D47" s="31"/>
      <c r="E47" s="306"/>
      <c r="F47" s="307"/>
      <c r="G47" s="308"/>
      <c r="H47" s="307">
        <f t="shared" si="0"/>
        <v>0</v>
      </c>
      <c r="I47" s="313"/>
    </row>
    <row r="48" ht="20.1" customHeight="1" spans="1:9">
      <c r="A48" s="588" t="s">
        <v>75</v>
      </c>
      <c r="B48" s="309"/>
      <c r="C48" s="31"/>
      <c r="D48" s="31"/>
      <c r="E48" s="306"/>
      <c r="F48" s="307"/>
      <c r="G48" s="308"/>
      <c r="H48" s="307">
        <f t="shared" si="0"/>
        <v>0</v>
      </c>
      <c r="I48" s="313"/>
    </row>
    <row r="49" ht="20.1" customHeight="1" spans="1:9">
      <c r="A49" s="588" t="s">
        <v>79</v>
      </c>
      <c r="B49" s="309"/>
      <c r="C49" s="31"/>
      <c r="D49" s="31"/>
      <c r="E49" s="306"/>
      <c r="F49" s="307"/>
      <c r="G49" s="308"/>
      <c r="H49" s="307">
        <f t="shared" si="0"/>
        <v>0</v>
      </c>
      <c r="I49" s="313"/>
    </row>
    <row r="50" ht="20.1" customHeight="1" spans="1:9">
      <c r="A50" s="588" t="s">
        <v>83</v>
      </c>
      <c r="B50" s="309"/>
      <c r="C50" s="31"/>
      <c r="D50" s="31"/>
      <c r="E50" s="306"/>
      <c r="F50" s="307"/>
      <c r="G50" s="308"/>
      <c r="H50" s="307">
        <f t="shared" si="0"/>
        <v>0</v>
      </c>
      <c r="I50" s="313"/>
    </row>
    <row r="51" ht="20.1" customHeight="1" spans="1:9">
      <c r="A51" s="588" t="s">
        <v>87</v>
      </c>
      <c r="B51" s="309"/>
      <c r="C51" s="31"/>
      <c r="D51" s="31"/>
      <c r="E51" s="306"/>
      <c r="F51" s="307"/>
      <c r="G51" s="308"/>
      <c r="H51" s="307">
        <f t="shared" si="0"/>
        <v>0</v>
      </c>
      <c r="I51" s="313"/>
    </row>
    <row r="52" ht="20.1" customHeight="1" spans="1:9">
      <c r="A52" s="588" t="s">
        <v>91</v>
      </c>
      <c r="B52" s="309"/>
      <c r="C52" s="31"/>
      <c r="D52" s="31"/>
      <c r="E52" s="306"/>
      <c r="F52" s="307"/>
      <c r="G52" s="308"/>
      <c r="H52" s="307">
        <f t="shared" si="0"/>
        <v>0</v>
      </c>
      <c r="I52" s="313"/>
    </row>
    <row r="53" ht="20.1" customHeight="1" spans="1:9">
      <c r="A53" s="588" t="s">
        <v>95</v>
      </c>
      <c r="B53" s="309"/>
      <c r="C53" s="31"/>
      <c r="D53" s="31"/>
      <c r="E53" s="306"/>
      <c r="F53" s="307"/>
      <c r="G53" s="308"/>
      <c r="H53" s="307">
        <f t="shared" si="0"/>
        <v>0</v>
      </c>
      <c r="I53" s="313"/>
    </row>
    <row r="54" ht="20.1" customHeight="1" spans="1:9">
      <c r="A54" s="588" t="s">
        <v>99</v>
      </c>
      <c r="B54" s="309"/>
      <c r="C54" s="31"/>
      <c r="D54" s="31"/>
      <c r="E54" s="306"/>
      <c r="F54" s="307"/>
      <c r="G54" s="308"/>
      <c r="H54" s="307">
        <f t="shared" si="0"/>
        <v>0</v>
      </c>
      <c r="I54" s="313"/>
    </row>
    <row r="55" ht="20.1" customHeight="1" spans="1:9">
      <c r="A55" s="588" t="s">
        <v>102</v>
      </c>
      <c r="B55" s="309"/>
      <c r="C55" s="31"/>
      <c r="D55" s="31"/>
      <c r="E55" s="306"/>
      <c r="F55" s="307"/>
      <c r="G55" s="308"/>
      <c r="H55" s="307">
        <f t="shared" si="0"/>
        <v>0</v>
      </c>
      <c r="I55" s="313"/>
    </row>
    <row r="56" ht="20.1" customHeight="1" spans="1:9">
      <c r="A56" s="588" t="s">
        <v>106</v>
      </c>
      <c r="B56" s="309"/>
      <c r="C56" s="31"/>
      <c r="D56" s="31"/>
      <c r="E56" s="306"/>
      <c r="F56" s="307"/>
      <c r="G56" s="308"/>
      <c r="H56" s="307">
        <f t="shared" si="0"/>
        <v>0</v>
      </c>
      <c r="I56" s="313"/>
    </row>
    <row r="57" ht="20.1" customHeight="1" spans="1:9">
      <c r="A57" s="588" t="s">
        <v>108</v>
      </c>
      <c r="B57" s="309"/>
      <c r="C57" s="31"/>
      <c r="D57" s="31"/>
      <c r="E57" s="306"/>
      <c r="F57" s="307"/>
      <c r="G57" s="308"/>
      <c r="H57" s="307">
        <f t="shared" si="0"/>
        <v>0</v>
      </c>
      <c r="I57" s="313"/>
    </row>
    <row r="58" ht="20.1" customHeight="1" spans="1:9">
      <c r="A58" s="588" t="s">
        <v>112</v>
      </c>
      <c r="B58" s="309"/>
      <c r="C58" s="31"/>
      <c r="D58" s="31"/>
      <c r="E58" s="306"/>
      <c r="F58" s="307"/>
      <c r="G58" s="308"/>
      <c r="H58" s="307">
        <f t="shared" si="0"/>
        <v>0</v>
      </c>
      <c r="I58" s="313"/>
    </row>
    <row r="59" ht="20.1" customHeight="1" spans="1:9">
      <c r="A59" s="588" t="s">
        <v>114</v>
      </c>
      <c r="B59" s="309"/>
      <c r="C59" s="31"/>
      <c r="D59" s="31"/>
      <c r="E59" s="306"/>
      <c r="F59" s="307"/>
      <c r="G59" s="308"/>
      <c r="H59" s="307">
        <f t="shared" si="0"/>
        <v>0</v>
      </c>
      <c r="I59" s="313"/>
    </row>
    <row r="60" ht="20.1" customHeight="1" spans="1:9">
      <c r="A60" s="588" t="s">
        <v>117</v>
      </c>
      <c r="B60" s="309"/>
      <c r="C60" s="31"/>
      <c r="D60" s="31"/>
      <c r="E60" s="306"/>
      <c r="F60" s="307"/>
      <c r="G60" s="308"/>
      <c r="H60" s="307">
        <f t="shared" si="0"/>
        <v>0</v>
      </c>
      <c r="I60" s="313"/>
    </row>
    <row r="61" ht="20.1" customHeight="1" spans="1:9">
      <c r="A61" s="588" t="s">
        <v>121</v>
      </c>
      <c r="B61" s="309"/>
      <c r="C61" s="31"/>
      <c r="D61" s="31"/>
      <c r="E61" s="306"/>
      <c r="F61" s="307"/>
      <c r="G61" s="308"/>
      <c r="H61" s="307">
        <f t="shared" si="0"/>
        <v>0</v>
      </c>
      <c r="I61" s="313"/>
    </row>
    <row r="62" ht="20.1" customHeight="1" spans="1:9">
      <c r="A62" s="588" t="s">
        <v>229</v>
      </c>
      <c r="B62" s="309"/>
      <c r="C62" s="31"/>
      <c r="D62" s="31"/>
      <c r="E62" s="306"/>
      <c r="F62" s="307"/>
      <c r="G62" s="308"/>
      <c r="H62" s="307">
        <f t="shared" si="0"/>
        <v>0</v>
      </c>
      <c r="I62" s="313"/>
    </row>
    <row r="63" ht="20.1" customHeight="1" spans="1:9">
      <c r="A63" s="588" t="s">
        <v>232</v>
      </c>
      <c r="B63" s="309"/>
      <c r="C63" s="31"/>
      <c r="D63" s="31"/>
      <c r="E63" s="306"/>
      <c r="F63" s="307"/>
      <c r="G63" s="308"/>
      <c r="H63" s="307">
        <f t="shared" si="0"/>
        <v>0</v>
      </c>
      <c r="I63" s="313"/>
    </row>
    <row r="64" ht="20.1" customHeight="1" spans="1:9">
      <c r="A64" s="588" t="s">
        <v>234</v>
      </c>
      <c r="B64" s="309"/>
      <c r="C64" s="31"/>
      <c r="D64" s="31"/>
      <c r="E64" s="306"/>
      <c r="F64" s="307"/>
      <c r="G64" s="308"/>
      <c r="H64" s="307">
        <f t="shared" si="0"/>
        <v>0</v>
      </c>
      <c r="I64" s="313"/>
    </row>
    <row r="65" ht="20.1" customHeight="1" spans="1:9">
      <c r="A65" s="588" t="s">
        <v>236</v>
      </c>
      <c r="B65" s="309"/>
      <c r="C65" s="31"/>
      <c r="D65" s="31"/>
      <c r="E65" s="306"/>
      <c r="F65" s="307"/>
      <c r="G65" s="308"/>
      <c r="H65" s="307">
        <f t="shared" si="0"/>
        <v>0</v>
      </c>
      <c r="I65" s="313"/>
    </row>
    <row r="66" ht="20.1" customHeight="1" spans="1:9">
      <c r="A66" s="588" t="s">
        <v>238</v>
      </c>
      <c r="B66" s="309"/>
      <c r="C66" s="31"/>
      <c r="D66" s="31"/>
      <c r="E66" s="306"/>
      <c r="F66" s="307"/>
      <c r="G66" s="308"/>
      <c r="H66" s="307">
        <f t="shared" si="0"/>
        <v>0</v>
      </c>
      <c r="I66" s="313"/>
    </row>
    <row r="67" ht="20.1" customHeight="1" spans="1:9">
      <c r="A67" s="588" t="s">
        <v>240</v>
      </c>
      <c r="B67" s="309"/>
      <c r="C67" s="31"/>
      <c r="D67" s="31"/>
      <c r="E67" s="306"/>
      <c r="F67" s="307"/>
      <c r="G67" s="308"/>
      <c r="H67" s="307">
        <f t="shared" si="0"/>
        <v>0</v>
      </c>
      <c r="I67" s="313"/>
    </row>
    <row r="68" ht="20.1" customHeight="1" spans="1:9">
      <c r="A68" s="588" t="s">
        <v>242</v>
      </c>
      <c r="B68" s="309"/>
      <c r="C68" s="31"/>
      <c r="D68" s="31"/>
      <c r="E68" s="306"/>
      <c r="F68" s="307"/>
      <c r="G68" s="308"/>
      <c r="H68" s="307">
        <f t="shared" si="0"/>
        <v>0</v>
      </c>
      <c r="I68" s="313"/>
    </row>
    <row r="69" ht="20.1" customHeight="1" spans="1:9">
      <c r="A69" s="588" t="s">
        <v>244</v>
      </c>
      <c r="B69" s="309"/>
      <c r="C69" s="31"/>
      <c r="D69" s="31"/>
      <c r="E69" s="306"/>
      <c r="F69" s="307"/>
      <c r="G69" s="308"/>
      <c r="H69" s="307">
        <f t="shared" si="0"/>
        <v>0</v>
      </c>
      <c r="I69" s="313"/>
    </row>
    <row r="70" ht="20.1" customHeight="1" spans="1:9">
      <c r="A70" s="588" t="s">
        <v>246</v>
      </c>
      <c r="B70" s="309"/>
      <c r="C70" s="31"/>
      <c r="D70" s="31"/>
      <c r="E70" s="306"/>
      <c r="F70" s="307"/>
      <c r="G70" s="308"/>
      <c r="H70" s="307">
        <f t="shared" ref="H70:H133" si="1">F70+G70</f>
        <v>0</v>
      </c>
      <c r="I70" s="313"/>
    </row>
    <row r="71" ht="20.1" customHeight="1" spans="1:9">
      <c r="A71" s="588" t="s">
        <v>249</v>
      </c>
      <c r="B71" s="309"/>
      <c r="C71" s="31"/>
      <c r="D71" s="31"/>
      <c r="E71" s="306"/>
      <c r="F71" s="307"/>
      <c r="G71" s="308"/>
      <c r="H71" s="307">
        <f t="shared" si="1"/>
        <v>0</v>
      </c>
      <c r="I71" s="313"/>
    </row>
    <row r="72" ht="20.1" customHeight="1" spans="1:9">
      <c r="A72" s="588" t="s">
        <v>252</v>
      </c>
      <c r="B72" s="309"/>
      <c r="C72" s="31"/>
      <c r="D72" s="31"/>
      <c r="E72" s="306"/>
      <c r="F72" s="307"/>
      <c r="G72" s="308"/>
      <c r="H72" s="307">
        <f t="shared" si="1"/>
        <v>0</v>
      </c>
      <c r="I72" s="313"/>
    </row>
    <row r="73" ht="20.1" customHeight="1" spans="1:9">
      <c r="A73" s="588" t="s">
        <v>255</v>
      </c>
      <c r="B73" s="309"/>
      <c r="C73" s="31"/>
      <c r="D73" s="31"/>
      <c r="E73" s="306"/>
      <c r="F73" s="307"/>
      <c r="G73" s="308"/>
      <c r="H73" s="307">
        <f t="shared" si="1"/>
        <v>0</v>
      </c>
      <c r="I73" s="313"/>
    </row>
    <row r="74" ht="20.1" customHeight="1" spans="1:9">
      <c r="A74" s="588" t="s">
        <v>258</v>
      </c>
      <c r="B74" s="309"/>
      <c r="C74" s="31"/>
      <c r="D74" s="31"/>
      <c r="E74" s="306"/>
      <c r="F74" s="307"/>
      <c r="G74" s="308"/>
      <c r="H74" s="307">
        <f t="shared" si="1"/>
        <v>0</v>
      </c>
      <c r="I74" s="313"/>
    </row>
    <row r="75" ht="20.1" customHeight="1" spans="1:9">
      <c r="A75" s="588" t="s">
        <v>261</v>
      </c>
      <c r="B75" s="309"/>
      <c r="C75" s="31"/>
      <c r="D75" s="31"/>
      <c r="E75" s="306"/>
      <c r="F75" s="307"/>
      <c r="G75" s="308"/>
      <c r="H75" s="307">
        <f t="shared" si="1"/>
        <v>0</v>
      </c>
      <c r="I75" s="313"/>
    </row>
    <row r="76" ht="20.1" customHeight="1" spans="1:9">
      <c r="A76" s="588" t="s">
        <v>264</v>
      </c>
      <c r="B76" s="309"/>
      <c r="C76" s="31"/>
      <c r="D76" s="31"/>
      <c r="E76" s="306"/>
      <c r="F76" s="307"/>
      <c r="G76" s="308"/>
      <c r="H76" s="307">
        <f t="shared" si="1"/>
        <v>0</v>
      </c>
      <c r="I76" s="313"/>
    </row>
    <row r="77" ht="20.1" customHeight="1" spans="1:9">
      <c r="A77" s="588" t="s">
        <v>267</v>
      </c>
      <c r="B77" s="309"/>
      <c r="C77" s="31"/>
      <c r="D77" s="31"/>
      <c r="E77" s="306"/>
      <c r="F77" s="307"/>
      <c r="G77" s="308"/>
      <c r="H77" s="307">
        <f t="shared" si="1"/>
        <v>0</v>
      </c>
      <c r="I77" s="313"/>
    </row>
    <row r="78" ht="20.1" customHeight="1" spans="1:9">
      <c r="A78" s="588" t="s">
        <v>270</v>
      </c>
      <c r="B78" s="309"/>
      <c r="C78" s="31"/>
      <c r="D78" s="31"/>
      <c r="E78" s="306"/>
      <c r="F78" s="307"/>
      <c r="G78" s="308"/>
      <c r="H78" s="307">
        <f t="shared" si="1"/>
        <v>0</v>
      </c>
      <c r="I78" s="313"/>
    </row>
    <row r="79" ht="20.1" customHeight="1" spans="1:9">
      <c r="A79" s="588" t="s">
        <v>272</v>
      </c>
      <c r="B79" s="309"/>
      <c r="C79" s="31"/>
      <c r="D79" s="31"/>
      <c r="E79" s="306"/>
      <c r="F79" s="307"/>
      <c r="G79" s="308"/>
      <c r="H79" s="307">
        <f t="shared" si="1"/>
        <v>0</v>
      </c>
      <c r="I79" s="313"/>
    </row>
    <row r="80" ht="20.1" customHeight="1" spans="1:9">
      <c r="A80" s="588" t="s">
        <v>275</v>
      </c>
      <c r="B80" s="309"/>
      <c r="C80" s="31"/>
      <c r="D80" s="31"/>
      <c r="E80" s="306"/>
      <c r="F80" s="307"/>
      <c r="G80" s="308"/>
      <c r="H80" s="307">
        <f t="shared" si="1"/>
        <v>0</v>
      </c>
      <c r="I80" s="313"/>
    </row>
    <row r="81" ht="20.1" customHeight="1" spans="1:9">
      <c r="A81" s="588" t="s">
        <v>278</v>
      </c>
      <c r="B81" s="309"/>
      <c r="C81" s="31"/>
      <c r="D81" s="31"/>
      <c r="E81" s="306"/>
      <c r="F81" s="307"/>
      <c r="G81" s="308"/>
      <c r="H81" s="307">
        <f t="shared" si="1"/>
        <v>0</v>
      </c>
      <c r="I81" s="313"/>
    </row>
    <row r="82" ht="20.1" customHeight="1" spans="1:9">
      <c r="A82" s="588" t="s">
        <v>281</v>
      </c>
      <c r="B82" s="309"/>
      <c r="C82" s="31"/>
      <c r="D82" s="31"/>
      <c r="E82" s="306"/>
      <c r="F82" s="307"/>
      <c r="G82" s="308"/>
      <c r="H82" s="307">
        <f t="shared" si="1"/>
        <v>0</v>
      </c>
      <c r="I82" s="313"/>
    </row>
    <row r="83" ht="20.1" customHeight="1" spans="1:9">
      <c r="A83" s="588" t="s">
        <v>283</v>
      </c>
      <c r="B83" s="309"/>
      <c r="C83" s="31"/>
      <c r="D83" s="31"/>
      <c r="E83" s="306"/>
      <c r="F83" s="307"/>
      <c r="G83" s="308"/>
      <c r="H83" s="307">
        <f t="shared" si="1"/>
        <v>0</v>
      </c>
      <c r="I83" s="313"/>
    </row>
    <row r="84" ht="20.1" customHeight="1" spans="1:9">
      <c r="A84" s="588" t="s">
        <v>286</v>
      </c>
      <c r="B84" s="309"/>
      <c r="C84" s="31"/>
      <c r="D84" s="31"/>
      <c r="E84" s="306"/>
      <c r="F84" s="307"/>
      <c r="G84" s="308"/>
      <c r="H84" s="307">
        <f t="shared" si="1"/>
        <v>0</v>
      </c>
      <c r="I84" s="313"/>
    </row>
    <row r="85" ht="20.1" customHeight="1" spans="1:9">
      <c r="A85" s="588" t="s">
        <v>289</v>
      </c>
      <c r="B85" s="309"/>
      <c r="C85" s="31"/>
      <c r="D85" s="31"/>
      <c r="E85" s="306"/>
      <c r="F85" s="307"/>
      <c r="G85" s="308"/>
      <c r="H85" s="307">
        <f t="shared" si="1"/>
        <v>0</v>
      </c>
      <c r="I85" s="313"/>
    </row>
    <row r="86" ht="20.1" customHeight="1" spans="1:9">
      <c r="A86" s="588" t="s">
        <v>292</v>
      </c>
      <c r="B86" s="309"/>
      <c r="C86" s="31"/>
      <c r="D86" s="31"/>
      <c r="E86" s="306"/>
      <c r="F86" s="307"/>
      <c r="G86" s="308"/>
      <c r="H86" s="307">
        <f t="shared" si="1"/>
        <v>0</v>
      </c>
      <c r="I86" s="313"/>
    </row>
    <row r="87" ht="20.1" customHeight="1" spans="1:9">
      <c r="A87" s="588" t="s">
        <v>295</v>
      </c>
      <c r="B87" s="309"/>
      <c r="C87" s="31"/>
      <c r="D87" s="31"/>
      <c r="E87" s="306"/>
      <c r="F87" s="307"/>
      <c r="G87" s="308"/>
      <c r="H87" s="307">
        <f t="shared" si="1"/>
        <v>0</v>
      </c>
      <c r="I87" s="313"/>
    </row>
    <row r="88" ht="20.1" customHeight="1" spans="1:9">
      <c r="A88" s="588" t="s">
        <v>298</v>
      </c>
      <c r="B88" s="309"/>
      <c r="C88" s="31"/>
      <c r="D88" s="31"/>
      <c r="E88" s="306"/>
      <c r="F88" s="307"/>
      <c r="G88" s="308"/>
      <c r="H88" s="307">
        <f t="shared" si="1"/>
        <v>0</v>
      </c>
      <c r="I88" s="313"/>
    </row>
    <row r="89" ht="20.1" customHeight="1" spans="1:9">
      <c r="A89" s="588" t="s">
        <v>301</v>
      </c>
      <c r="B89" s="309"/>
      <c r="C89" s="31"/>
      <c r="D89" s="31"/>
      <c r="E89" s="306"/>
      <c r="F89" s="307"/>
      <c r="G89" s="308"/>
      <c r="H89" s="307">
        <f t="shared" si="1"/>
        <v>0</v>
      </c>
      <c r="I89" s="313"/>
    </row>
    <row r="90" ht="20.1" customHeight="1" spans="1:9">
      <c r="A90" s="588" t="s">
        <v>304</v>
      </c>
      <c r="B90" s="309"/>
      <c r="C90" s="31"/>
      <c r="D90" s="31"/>
      <c r="E90" s="306"/>
      <c r="F90" s="307"/>
      <c r="G90" s="308"/>
      <c r="H90" s="307">
        <f t="shared" si="1"/>
        <v>0</v>
      </c>
      <c r="I90" s="313"/>
    </row>
    <row r="91" ht="20.1" customHeight="1" spans="1:9">
      <c r="A91" s="588" t="s">
        <v>643</v>
      </c>
      <c r="B91" s="309"/>
      <c r="C91" s="31"/>
      <c r="D91" s="31"/>
      <c r="E91" s="306"/>
      <c r="F91" s="307"/>
      <c r="G91" s="308"/>
      <c r="H91" s="307">
        <f t="shared" si="1"/>
        <v>0</v>
      </c>
      <c r="I91" s="313"/>
    </row>
    <row r="92" ht="20.1" customHeight="1" spans="1:9">
      <c r="A92" s="588" t="s">
        <v>645</v>
      </c>
      <c r="B92" s="309"/>
      <c r="C92" s="31"/>
      <c r="D92" s="31"/>
      <c r="E92" s="306"/>
      <c r="F92" s="307"/>
      <c r="G92" s="308"/>
      <c r="H92" s="307">
        <f t="shared" si="1"/>
        <v>0</v>
      </c>
      <c r="I92" s="313"/>
    </row>
    <row r="93" ht="20.1" customHeight="1" spans="1:9">
      <c r="A93" s="588" t="s">
        <v>647</v>
      </c>
      <c r="B93" s="309"/>
      <c r="C93" s="31"/>
      <c r="D93" s="31"/>
      <c r="E93" s="306"/>
      <c r="F93" s="307"/>
      <c r="G93" s="308"/>
      <c r="H93" s="307">
        <f t="shared" si="1"/>
        <v>0</v>
      </c>
      <c r="I93" s="313"/>
    </row>
    <row r="94" ht="20.1" customHeight="1" spans="1:9">
      <c r="A94" s="588" t="s">
        <v>649</v>
      </c>
      <c r="B94" s="309"/>
      <c r="C94" s="31"/>
      <c r="D94" s="31"/>
      <c r="E94" s="306"/>
      <c r="F94" s="307"/>
      <c r="G94" s="308"/>
      <c r="H94" s="307">
        <f t="shared" si="1"/>
        <v>0</v>
      </c>
      <c r="I94" s="313"/>
    </row>
    <row r="95" ht="20.1" customHeight="1" spans="1:9">
      <c r="A95" s="588" t="s">
        <v>651</v>
      </c>
      <c r="B95" s="309"/>
      <c r="C95" s="31"/>
      <c r="D95" s="31"/>
      <c r="E95" s="306"/>
      <c r="F95" s="307"/>
      <c r="G95" s="308"/>
      <c r="H95" s="307">
        <f t="shared" si="1"/>
        <v>0</v>
      </c>
      <c r="I95" s="313"/>
    </row>
    <row r="96" ht="20.1" customHeight="1" spans="1:9">
      <c r="A96" s="588" t="s">
        <v>653</v>
      </c>
      <c r="B96" s="309"/>
      <c r="C96" s="31"/>
      <c r="D96" s="31"/>
      <c r="E96" s="306"/>
      <c r="F96" s="307"/>
      <c r="G96" s="308"/>
      <c r="H96" s="307">
        <f t="shared" si="1"/>
        <v>0</v>
      </c>
      <c r="I96" s="313"/>
    </row>
    <row r="97" ht="20.1" customHeight="1" spans="1:9">
      <c r="A97" s="588" t="s">
        <v>655</v>
      </c>
      <c r="B97" s="309"/>
      <c r="C97" s="31"/>
      <c r="D97" s="31"/>
      <c r="E97" s="306"/>
      <c r="F97" s="307"/>
      <c r="G97" s="308"/>
      <c r="H97" s="307">
        <f t="shared" si="1"/>
        <v>0</v>
      </c>
      <c r="I97" s="313"/>
    </row>
    <row r="98" ht="20.1" customHeight="1" spans="1:9">
      <c r="A98" s="588" t="s">
        <v>657</v>
      </c>
      <c r="B98" s="309"/>
      <c r="C98" s="31"/>
      <c r="D98" s="31"/>
      <c r="E98" s="306"/>
      <c r="F98" s="307"/>
      <c r="G98" s="308"/>
      <c r="H98" s="307">
        <f t="shared" si="1"/>
        <v>0</v>
      </c>
      <c r="I98" s="313"/>
    </row>
    <row r="99" ht="20.1" customHeight="1" spans="1:9">
      <c r="A99" s="588" t="s">
        <v>659</v>
      </c>
      <c r="B99" s="309"/>
      <c r="C99" s="31"/>
      <c r="D99" s="31"/>
      <c r="E99" s="306"/>
      <c r="F99" s="307"/>
      <c r="G99" s="308"/>
      <c r="H99" s="307">
        <f t="shared" si="1"/>
        <v>0</v>
      </c>
      <c r="I99" s="313"/>
    </row>
    <row r="100" ht="20.1" customHeight="1" spans="1:9">
      <c r="A100" s="588" t="s">
        <v>661</v>
      </c>
      <c r="B100" s="309"/>
      <c r="C100" s="31"/>
      <c r="D100" s="31"/>
      <c r="E100" s="306"/>
      <c r="F100" s="307"/>
      <c r="G100" s="308"/>
      <c r="H100" s="307">
        <f t="shared" si="1"/>
        <v>0</v>
      </c>
      <c r="I100" s="313"/>
    </row>
    <row r="101" ht="20.1" customHeight="1" spans="1:9">
      <c r="A101" s="588" t="s">
        <v>663</v>
      </c>
      <c r="B101" s="309"/>
      <c r="C101" s="31"/>
      <c r="D101" s="31"/>
      <c r="E101" s="306"/>
      <c r="F101" s="307"/>
      <c r="G101" s="308"/>
      <c r="H101" s="307">
        <f t="shared" si="1"/>
        <v>0</v>
      </c>
      <c r="I101" s="313"/>
    </row>
    <row r="102" ht="20.1" customHeight="1" spans="1:9">
      <c r="A102" s="588" t="s">
        <v>665</v>
      </c>
      <c r="B102" s="309"/>
      <c r="C102" s="31"/>
      <c r="D102" s="31"/>
      <c r="E102" s="306"/>
      <c r="F102" s="307"/>
      <c r="G102" s="308"/>
      <c r="H102" s="307">
        <f t="shared" si="1"/>
        <v>0</v>
      </c>
      <c r="I102" s="313"/>
    </row>
    <row r="103" ht="20.1" customHeight="1" spans="1:9">
      <c r="A103" s="588" t="s">
        <v>667</v>
      </c>
      <c r="B103" s="309"/>
      <c r="C103" s="31"/>
      <c r="D103" s="31"/>
      <c r="E103" s="306"/>
      <c r="F103" s="307"/>
      <c r="G103" s="308"/>
      <c r="H103" s="307">
        <f t="shared" si="1"/>
        <v>0</v>
      </c>
      <c r="I103" s="313"/>
    </row>
    <row r="104" ht="20.1" customHeight="1" spans="1:9">
      <c r="A104" s="588" t="s">
        <v>669</v>
      </c>
      <c r="B104" s="309"/>
      <c r="C104" s="31"/>
      <c r="D104" s="31"/>
      <c r="E104" s="306"/>
      <c r="F104" s="307"/>
      <c r="G104" s="308"/>
      <c r="H104" s="307">
        <f t="shared" si="1"/>
        <v>0</v>
      </c>
      <c r="I104" s="313"/>
    </row>
    <row r="105" ht="20.1" customHeight="1" spans="1:9">
      <c r="A105" s="588" t="s">
        <v>671</v>
      </c>
      <c r="B105" s="309"/>
      <c r="C105" s="31"/>
      <c r="D105" s="31"/>
      <c r="E105" s="306"/>
      <c r="F105" s="307"/>
      <c r="G105" s="308"/>
      <c r="H105" s="307">
        <f t="shared" si="1"/>
        <v>0</v>
      </c>
      <c r="I105" s="313"/>
    </row>
    <row r="106" ht="20.1" customHeight="1" spans="1:9">
      <c r="A106" s="588" t="s">
        <v>673</v>
      </c>
      <c r="B106" s="309"/>
      <c r="C106" s="31"/>
      <c r="D106" s="31"/>
      <c r="E106" s="306"/>
      <c r="F106" s="307"/>
      <c r="G106" s="308"/>
      <c r="H106" s="307">
        <f t="shared" si="1"/>
        <v>0</v>
      </c>
      <c r="I106" s="313"/>
    </row>
    <row r="107" ht="20.1" customHeight="1" spans="1:9">
      <c r="A107" s="588" t="s">
        <v>675</v>
      </c>
      <c r="B107" s="309"/>
      <c r="C107" s="31"/>
      <c r="D107" s="31"/>
      <c r="E107" s="306"/>
      <c r="F107" s="307"/>
      <c r="G107" s="308"/>
      <c r="H107" s="307">
        <f t="shared" si="1"/>
        <v>0</v>
      </c>
      <c r="I107" s="313"/>
    </row>
    <row r="108" ht="20.1" customHeight="1" spans="1:9">
      <c r="A108" s="588" t="s">
        <v>677</v>
      </c>
      <c r="B108" s="309"/>
      <c r="C108" s="31"/>
      <c r="D108" s="31"/>
      <c r="E108" s="306"/>
      <c r="F108" s="307"/>
      <c r="G108" s="308"/>
      <c r="H108" s="307">
        <f t="shared" si="1"/>
        <v>0</v>
      </c>
      <c r="I108" s="313"/>
    </row>
    <row r="109" ht="20.1" customHeight="1" spans="1:9">
      <c r="A109" s="588" t="s">
        <v>679</v>
      </c>
      <c r="B109" s="309"/>
      <c r="C109" s="31"/>
      <c r="D109" s="31"/>
      <c r="E109" s="306"/>
      <c r="F109" s="307"/>
      <c r="G109" s="308"/>
      <c r="H109" s="307">
        <f t="shared" si="1"/>
        <v>0</v>
      </c>
      <c r="I109" s="313"/>
    </row>
    <row r="110" ht="20.1" customHeight="1" spans="1:9">
      <c r="A110" s="588" t="s">
        <v>681</v>
      </c>
      <c r="B110" s="309"/>
      <c r="C110" s="31"/>
      <c r="D110" s="31"/>
      <c r="E110" s="306"/>
      <c r="F110" s="307"/>
      <c r="G110" s="308"/>
      <c r="H110" s="307">
        <f t="shared" si="1"/>
        <v>0</v>
      </c>
      <c r="I110" s="313"/>
    </row>
    <row r="111" ht="20.1" customHeight="1" spans="1:9">
      <c r="A111" s="588" t="s">
        <v>683</v>
      </c>
      <c r="B111" s="309"/>
      <c r="C111" s="31"/>
      <c r="D111" s="31"/>
      <c r="E111" s="306"/>
      <c r="F111" s="307"/>
      <c r="G111" s="308"/>
      <c r="H111" s="307">
        <f t="shared" si="1"/>
        <v>0</v>
      </c>
      <c r="I111" s="313"/>
    </row>
    <row r="112" ht="20.1" customHeight="1" spans="1:9">
      <c r="A112" s="588" t="s">
        <v>685</v>
      </c>
      <c r="B112" s="309"/>
      <c r="C112" s="31"/>
      <c r="D112" s="31"/>
      <c r="E112" s="306"/>
      <c r="F112" s="307"/>
      <c r="G112" s="308"/>
      <c r="H112" s="307">
        <f t="shared" si="1"/>
        <v>0</v>
      </c>
      <c r="I112" s="313"/>
    </row>
    <row r="113" ht="20.1" customHeight="1" spans="1:9">
      <c r="A113" s="588" t="s">
        <v>687</v>
      </c>
      <c r="B113" s="309"/>
      <c r="C113" s="31"/>
      <c r="D113" s="31"/>
      <c r="E113" s="306"/>
      <c r="F113" s="307"/>
      <c r="G113" s="308"/>
      <c r="H113" s="307">
        <f t="shared" si="1"/>
        <v>0</v>
      </c>
      <c r="I113" s="313"/>
    </row>
    <row r="114" ht="20.1" customHeight="1" spans="1:9">
      <c r="A114" s="588" t="s">
        <v>689</v>
      </c>
      <c r="B114" s="309"/>
      <c r="C114" s="31"/>
      <c r="D114" s="31"/>
      <c r="E114" s="306"/>
      <c r="F114" s="307"/>
      <c r="G114" s="308"/>
      <c r="H114" s="307">
        <f t="shared" si="1"/>
        <v>0</v>
      </c>
      <c r="I114" s="313"/>
    </row>
    <row r="115" ht="20.1" customHeight="1" spans="1:9">
      <c r="A115" s="588" t="s">
        <v>691</v>
      </c>
      <c r="B115" s="309"/>
      <c r="C115" s="31"/>
      <c r="D115" s="31"/>
      <c r="E115" s="306"/>
      <c r="F115" s="307"/>
      <c r="G115" s="308"/>
      <c r="H115" s="307">
        <f t="shared" si="1"/>
        <v>0</v>
      </c>
      <c r="I115" s="313"/>
    </row>
    <row r="116" ht="20.1" customHeight="1" spans="1:9">
      <c r="A116" s="588" t="s">
        <v>693</v>
      </c>
      <c r="B116" s="309"/>
      <c r="C116" s="31"/>
      <c r="D116" s="31"/>
      <c r="E116" s="306"/>
      <c r="F116" s="307"/>
      <c r="G116" s="308"/>
      <c r="H116" s="307">
        <f t="shared" si="1"/>
        <v>0</v>
      </c>
      <c r="I116" s="313"/>
    </row>
    <row r="117" ht="20.1" customHeight="1" spans="1:9">
      <c r="A117" s="588" t="s">
        <v>695</v>
      </c>
      <c r="B117" s="309"/>
      <c r="C117" s="31"/>
      <c r="D117" s="31"/>
      <c r="E117" s="306"/>
      <c r="F117" s="307"/>
      <c r="G117" s="308"/>
      <c r="H117" s="307">
        <f t="shared" si="1"/>
        <v>0</v>
      </c>
      <c r="I117" s="313"/>
    </row>
    <row r="118" ht="20.1" customHeight="1" spans="1:9">
      <c r="A118" s="588" t="s">
        <v>697</v>
      </c>
      <c r="B118" s="309"/>
      <c r="C118" s="31"/>
      <c r="D118" s="31"/>
      <c r="E118" s="306"/>
      <c r="F118" s="307"/>
      <c r="G118" s="308"/>
      <c r="H118" s="307">
        <f t="shared" si="1"/>
        <v>0</v>
      </c>
      <c r="I118" s="313"/>
    </row>
    <row r="119" ht="20.1" customHeight="1" spans="1:9">
      <c r="A119" s="588" t="s">
        <v>699</v>
      </c>
      <c r="B119" s="309"/>
      <c r="C119" s="31"/>
      <c r="D119" s="31"/>
      <c r="E119" s="306"/>
      <c r="F119" s="307"/>
      <c r="G119" s="308"/>
      <c r="H119" s="307">
        <f t="shared" si="1"/>
        <v>0</v>
      </c>
      <c r="I119" s="313"/>
    </row>
    <row r="120" ht="20.1" customHeight="1" spans="1:9">
      <c r="A120" s="588" t="s">
        <v>701</v>
      </c>
      <c r="B120" s="309"/>
      <c r="C120" s="31"/>
      <c r="D120" s="31"/>
      <c r="E120" s="306"/>
      <c r="F120" s="307"/>
      <c r="G120" s="308"/>
      <c r="H120" s="307">
        <f t="shared" si="1"/>
        <v>0</v>
      </c>
      <c r="I120" s="313"/>
    </row>
    <row r="121" ht="20.1" customHeight="1" spans="1:9">
      <c r="A121" s="588" t="s">
        <v>703</v>
      </c>
      <c r="B121" s="309"/>
      <c r="C121" s="31"/>
      <c r="D121" s="31"/>
      <c r="E121" s="306"/>
      <c r="F121" s="307"/>
      <c r="G121" s="308"/>
      <c r="H121" s="307">
        <f t="shared" si="1"/>
        <v>0</v>
      </c>
      <c r="I121" s="313"/>
    </row>
    <row r="122" ht="20.1" customHeight="1" spans="1:9">
      <c r="A122" s="588" t="s">
        <v>705</v>
      </c>
      <c r="B122" s="309"/>
      <c r="C122" s="31"/>
      <c r="D122" s="31"/>
      <c r="E122" s="306"/>
      <c r="F122" s="307"/>
      <c r="G122" s="308"/>
      <c r="H122" s="307">
        <f t="shared" si="1"/>
        <v>0</v>
      </c>
      <c r="I122" s="313"/>
    </row>
    <row r="123" ht="20.1" customHeight="1" spans="1:9">
      <c r="A123" s="588" t="s">
        <v>706</v>
      </c>
      <c r="B123" s="309"/>
      <c r="C123" s="31"/>
      <c r="D123" s="31"/>
      <c r="E123" s="306"/>
      <c r="F123" s="307"/>
      <c r="G123" s="308"/>
      <c r="H123" s="307">
        <f t="shared" si="1"/>
        <v>0</v>
      </c>
      <c r="I123" s="313"/>
    </row>
    <row r="124" ht="20.1" customHeight="1" spans="1:9">
      <c r="A124" s="588" t="s">
        <v>708</v>
      </c>
      <c r="B124" s="309"/>
      <c r="C124" s="31"/>
      <c r="D124" s="31"/>
      <c r="E124" s="306"/>
      <c r="F124" s="307"/>
      <c r="G124" s="308"/>
      <c r="H124" s="307">
        <f t="shared" si="1"/>
        <v>0</v>
      </c>
      <c r="I124" s="313"/>
    </row>
    <row r="125" ht="20.1" customHeight="1" spans="1:9">
      <c r="A125" s="588" t="s">
        <v>710</v>
      </c>
      <c r="B125" s="309"/>
      <c r="C125" s="31"/>
      <c r="D125" s="31"/>
      <c r="E125" s="306"/>
      <c r="F125" s="307"/>
      <c r="G125" s="308"/>
      <c r="H125" s="307">
        <f t="shared" si="1"/>
        <v>0</v>
      </c>
      <c r="I125" s="313"/>
    </row>
    <row r="126" ht="20.1" customHeight="1" spans="1:9">
      <c r="A126" s="588" t="s">
        <v>712</v>
      </c>
      <c r="B126" s="309"/>
      <c r="C126" s="31"/>
      <c r="D126" s="31"/>
      <c r="E126" s="306"/>
      <c r="F126" s="307"/>
      <c r="G126" s="308"/>
      <c r="H126" s="307">
        <f t="shared" si="1"/>
        <v>0</v>
      </c>
      <c r="I126" s="313"/>
    </row>
    <row r="127" ht="20.1" customHeight="1" spans="1:9">
      <c r="A127" s="588" t="s">
        <v>714</v>
      </c>
      <c r="B127" s="309"/>
      <c r="C127" s="31"/>
      <c r="D127" s="31"/>
      <c r="E127" s="306"/>
      <c r="F127" s="307"/>
      <c r="G127" s="308"/>
      <c r="H127" s="307">
        <f t="shared" si="1"/>
        <v>0</v>
      </c>
      <c r="I127" s="313"/>
    </row>
    <row r="128" ht="20.1" customHeight="1" spans="1:9">
      <c r="A128" s="588" t="s">
        <v>716</v>
      </c>
      <c r="B128" s="309"/>
      <c r="C128" s="31"/>
      <c r="D128" s="31"/>
      <c r="E128" s="306"/>
      <c r="F128" s="307"/>
      <c r="G128" s="308"/>
      <c r="H128" s="307">
        <f t="shared" si="1"/>
        <v>0</v>
      </c>
      <c r="I128" s="313"/>
    </row>
    <row r="129" ht="20.1" customHeight="1" spans="1:9">
      <c r="A129" s="588" t="s">
        <v>718</v>
      </c>
      <c r="B129" s="309"/>
      <c r="C129" s="31"/>
      <c r="D129" s="31"/>
      <c r="E129" s="306"/>
      <c r="F129" s="307"/>
      <c r="G129" s="308"/>
      <c r="H129" s="307">
        <f t="shared" si="1"/>
        <v>0</v>
      </c>
      <c r="I129" s="313"/>
    </row>
    <row r="130" ht="20.1" customHeight="1" spans="1:9">
      <c r="A130" s="588" t="s">
        <v>720</v>
      </c>
      <c r="B130" s="309"/>
      <c r="C130" s="31"/>
      <c r="D130" s="31"/>
      <c r="E130" s="306"/>
      <c r="F130" s="307"/>
      <c r="G130" s="308"/>
      <c r="H130" s="307">
        <f t="shared" si="1"/>
        <v>0</v>
      </c>
      <c r="I130" s="313"/>
    </row>
    <row r="131" ht="20.1" customHeight="1" spans="1:9">
      <c r="A131" s="588" t="s">
        <v>722</v>
      </c>
      <c r="B131" s="309"/>
      <c r="C131" s="31"/>
      <c r="D131" s="31"/>
      <c r="E131" s="306"/>
      <c r="F131" s="307"/>
      <c r="G131" s="308"/>
      <c r="H131" s="307">
        <f t="shared" si="1"/>
        <v>0</v>
      </c>
      <c r="I131" s="313"/>
    </row>
    <row r="132" ht="20.1" customHeight="1" spans="1:9">
      <c r="A132" s="588" t="s">
        <v>724</v>
      </c>
      <c r="B132" s="309"/>
      <c r="C132" s="31"/>
      <c r="D132" s="31"/>
      <c r="E132" s="306"/>
      <c r="F132" s="307"/>
      <c r="G132" s="308"/>
      <c r="H132" s="307">
        <f t="shared" si="1"/>
        <v>0</v>
      </c>
      <c r="I132" s="313"/>
    </row>
    <row r="133" ht="20.1" customHeight="1" spans="1:9">
      <c r="A133" s="588" t="s">
        <v>726</v>
      </c>
      <c r="B133" s="309"/>
      <c r="C133" s="31"/>
      <c r="D133" s="31"/>
      <c r="E133" s="306"/>
      <c r="F133" s="307"/>
      <c r="G133" s="308"/>
      <c r="H133" s="307">
        <f t="shared" si="1"/>
        <v>0</v>
      </c>
      <c r="I133" s="313"/>
    </row>
    <row r="134" ht="20.1" customHeight="1" spans="1:9">
      <c r="A134" s="588" t="s">
        <v>728</v>
      </c>
      <c r="B134" s="309"/>
      <c r="C134" s="31"/>
      <c r="D134" s="31"/>
      <c r="E134" s="306"/>
      <c r="F134" s="307"/>
      <c r="G134" s="308"/>
      <c r="H134" s="307">
        <f t="shared" ref="H134:H197" si="2">F134+G134</f>
        <v>0</v>
      </c>
      <c r="I134" s="313"/>
    </row>
    <row r="135" ht="20.1" customHeight="1" spans="1:9">
      <c r="A135" s="588" t="s">
        <v>730</v>
      </c>
      <c r="B135" s="309"/>
      <c r="C135" s="31"/>
      <c r="D135" s="31"/>
      <c r="E135" s="306"/>
      <c r="F135" s="307"/>
      <c r="G135" s="308"/>
      <c r="H135" s="307">
        <f t="shared" si="2"/>
        <v>0</v>
      </c>
      <c r="I135" s="313"/>
    </row>
    <row r="136" ht="20.1" customHeight="1" spans="1:9">
      <c r="A136" s="588" t="s">
        <v>732</v>
      </c>
      <c r="B136" s="309"/>
      <c r="C136" s="31"/>
      <c r="D136" s="31"/>
      <c r="E136" s="306"/>
      <c r="F136" s="307"/>
      <c r="G136" s="308"/>
      <c r="H136" s="307">
        <f t="shared" si="2"/>
        <v>0</v>
      </c>
      <c r="I136" s="313"/>
    </row>
    <row r="137" ht="20.1" customHeight="1" spans="1:9">
      <c r="A137" s="588" t="s">
        <v>734</v>
      </c>
      <c r="B137" s="309"/>
      <c r="C137" s="31"/>
      <c r="D137" s="31"/>
      <c r="E137" s="306"/>
      <c r="F137" s="307"/>
      <c r="G137" s="308"/>
      <c r="H137" s="307">
        <f t="shared" si="2"/>
        <v>0</v>
      </c>
      <c r="I137" s="313"/>
    </row>
    <row r="138" ht="20.1" customHeight="1" spans="1:9">
      <c r="A138" s="588" t="s">
        <v>736</v>
      </c>
      <c r="B138" s="309"/>
      <c r="C138" s="31"/>
      <c r="D138" s="31"/>
      <c r="E138" s="306"/>
      <c r="F138" s="307"/>
      <c r="G138" s="308"/>
      <c r="H138" s="307">
        <f t="shared" si="2"/>
        <v>0</v>
      </c>
      <c r="I138" s="313"/>
    </row>
    <row r="139" ht="20.1" customHeight="1" spans="1:9">
      <c r="A139" s="588" t="s">
        <v>737</v>
      </c>
      <c r="B139" s="309"/>
      <c r="C139" s="31"/>
      <c r="D139" s="31"/>
      <c r="E139" s="306"/>
      <c r="F139" s="307"/>
      <c r="G139" s="308"/>
      <c r="H139" s="307">
        <f t="shared" si="2"/>
        <v>0</v>
      </c>
      <c r="I139" s="313"/>
    </row>
    <row r="140" ht="20.1" customHeight="1" spans="1:9">
      <c r="A140" s="588" t="s">
        <v>739</v>
      </c>
      <c r="B140" s="309"/>
      <c r="C140" s="31"/>
      <c r="D140" s="31"/>
      <c r="E140" s="306"/>
      <c r="F140" s="307"/>
      <c r="G140" s="308"/>
      <c r="H140" s="307">
        <f t="shared" si="2"/>
        <v>0</v>
      </c>
      <c r="I140" s="313"/>
    </row>
    <row r="141" ht="20.1" customHeight="1" spans="1:9">
      <c r="A141" s="588" t="s">
        <v>741</v>
      </c>
      <c r="B141" s="309"/>
      <c r="C141" s="31"/>
      <c r="D141" s="31"/>
      <c r="E141" s="306"/>
      <c r="F141" s="307"/>
      <c r="G141" s="308"/>
      <c r="H141" s="307">
        <f t="shared" si="2"/>
        <v>0</v>
      </c>
      <c r="I141" s="313"/>
    </row>
    <row r="142" ht="20.1" customHeight="1" spans="1:9">
      <c r="A142" s="588" t="s">
        <v>743</v>
      </c>
      <c r="B142" s="309"/>
      <c r="C142" s="31"/>
      <c r="D142" s="31"/>
      <c r="E142" s="306"/>
      <c r="F142" s="307"/>
      <c r="G142" s="308"/>
      <c r="H142" s="307">
        <f t="shared" si="2"/>
        <v>0</v>
      </c>
      <c r="I142" s="313"/>
    </row>
    <row r="143" ht="20.1" customHeight="1" spans="1:9">
      <c r="A143" s="588" t="s">
        <v>745</v>
      </c>
      <c r="B143" s="309"/>
      <c r="C143" s="31"/>
      <c r="D143" s="31"/>
      <c r="E143" s="306"/>
      <c r="F143" s="307"/>
      <c r="G143" s="308"/>
      <c r="H143" s="307">
        <f t="shared" si="2"/>
        <v>0</v>
      </c>
      <c r="I143" s="313"/>
    </row>
    <row r="144" ht="20.1" customHeight="1" spans="1:9">
      <c r="A144" s="588" t="s">
        <v>747</v>
      </c>
      <c r="B144" s="309"/>
      <c r="C144" s="31"/>
      <c r="D144" s="31"/>
      <c r="E144" s="306"/>
      <c r="F144" s="307"/>
      <c r="G144" s="308"/>
      <c r="H144" s="307">
        <f t="shared" si="2"/>
        <v>0</v>
      </c>
      <c r="I144" s="313"/>
    </row>
    <row r="145" ht="20.1" customHeight="1" spans="1:9">
      <c r="A145" s="588" t="s">
        <v>749</v>
      </c>
      <c r="B145" s="309"/>
      <c r="C145" s="31"/>
      <c r="D145" s="31"/>
      <c r="E145" s="306"/>
      <c r="F145" s="307"/>
      <c r="G145" s="308"/>
      <c r="H145" s="307">
        <f t="shared" si="2"/>
        <v>0</v>
      </c>
      <c r="I145" s="313"/>
    </row>
    <row r="146" ht="20.1" customHeight="1" spans="1:9">
      <c r="A146" s="588" t="s">
        <v>751</v>
      </c>
      <c r="B146" s="309"/>
      <c r="C146" s="31"/>
      <c r="D146" s="31"/>
      <c r="E146" s="306"/>
      <c r="F146" s="307"/>
      <c r="G146" s="308"/>
      <c r="H146" s="307">
        <f t="shared" si="2"/>
        <v>0</v>
      </c>
      <c r="I146" s="313"/>
    </row>
    <row r="147" ht="20.1" customHeight="1" spans="1:9">
      <c r="A147" s="588" t="s">
        <v>753</v>
      </c>
      <c r="B147" s="309"/>
      <c r="C147" s="31"/>
      <c r="D147" s="31"/>
      <c r="E147" s="306"/>
      <c r="F147" s="307"/>
      <c r="G147" s="308"/>
      <c r="H147" s="307">
        <f t="shared" si="2"/>
        <v>0</v>
      </c>
      <c r="I147" s="313"/>
    </row>
    <row r="148" ht="20.1" customHeight="1" spans="1:9">
      <c r="A148" s="588" t="s">
        <v>755</v>
      </c>
      <c r="B148" s="309"/>
      <c r="C148" s="31"/>
      <c r="D148" s="31"/>
      <c r="E148" s="306"/>
      <c r="F148" s="307"/>
      <c r="G148" s="308"/>
      <c r="H148" s="307">
        <f t="shared" si="2"/>
        <v>0</v>
      </c>
      <c r="I148" s="313"/>
    </row>
    <row r="149" ht="20.1" customHeight="1" spans="1:9">
      <c r="A149" s="588" t="s">
        <v>757</v>
      </c>
      <c r="B149" s="309"/>
      <c r="C149" s="31"/>
      <c r="D149" s="31"/>
      <c r="E149" s="306"/>
      <c r="F149" s="307"/>
      <c r="G149" s="308"/>
      <c r="H149" s="307">
        <f t="shared" si="2"/>
        <v>0</v>
      </c>
      <c r="I149" s="313"/>
    </row>
    <row r="150" ht="20.1" customHeight="1" spans="1:9">
      <c r="A150" s="588" t="s">
        <v>759</v>
      </c>
      <c r="B150" s="309"/>
      <c r="C150" s="31"/>
      <c r="D150" s="31"/>
      <c r="E150" s="306"/>
      <c r="F150" s="307"/>
      <c r="G150" s="308"/>
      <c r="H150" s="307">
        <f t="shared" si="2"/>
        <v>0</v>
      </c>
      <c r="I150" s="313"/>
    </row>
    <row r="151" ht="20.1" customHeight="1" spans="1:9">
      <c r="A151" s="588" t="s">
        <v>761</v>
      </c>
      <c r="B151" s="309"/>
      <c r="C151" s="31"/>
      <c r="D151" s="31"/>
      <c r="E151" s="306"/>
      <c r="F151" s="307"/>
      <c r="G151" s="308"/>
      <c r="H151" s="307">
        <f t="shared" si="2"/>
        <v>0</v>
      </c>
      <c r="I151" s="313"/>
    </row>
    <row r="152" ht="20.1" customHeight="1" spans="1:9">
      <c r="A152" s="588" t="s">
        <v>763</v>
      </c>
      <c r="B152" s="309"/>
      <c r="C152" s="31"/>
      <c r="D152" s="31"/>
      <c r="E152" s="306"/>
      <c r="F152" s="307"/>
      <c r="G152" s="308"/>
      <c r="H152" s="307">
        <f t="shared" si="2"/>
        <v>0</v>
      </c>
      <c r="I152" s="313"/>
    </row>
    <row r="153" ht="20.1" customHeight="1" spans="1:9">
      <c r="A153" s="588" t="s">
        <v>765</v>
      </c>
      <c r="B153" s="309"/>
      <c r="C153" s="31"/>
      <c r="D153" s="31"/>
      <c r="E153" s="306"/>
      <c r="F153" s="307"/>
      <c r="G153" s="308"/>
      <c r="H153" s="307">
        <f t="shared" si="2"/>
        <v>0</v>
      </c>
      <c r="I153" s="313"/>
    </row>
    <row r="154" ht="20.1" customHeight="1" spans="1:9">
      <c r="A154" s="588" t="s">
        <v>767</v>
      </c>
      <c r="B154" s="309"/>
      <c r="C154" s="31"/>
      <c r="D154" s="31"/>
      <c r="E154" s="306"/>
      <c r="F154" s="307"/>
      <c r="G154" s="308"/>
      <c r="H154" s="307">
        <f t="shared" si="2"/>
        <v>0</v>
      </c>
      <c r="I154" s="313"/>
    </row>
    <row r="155" ht="20.1" customHeight="1" spans="1:9">
      <c r="A155" s="588" t="s">
        <v>769</v>
      </c>
      <c r="B155" s="309"/>
      <c r="C155" s="31"/>
      <c r="D155" s="31"/>
      <c r="E155" s="306"/>
      <c r="F155" s="307"/>
      <c r="G155" s="308"/>
      <c r="H155" s="307">
        <f t="shared" si="2"/>
        <v>0</v>
      </c>
      <c r="I155" s="313"/>
    </row>
    <row r="156" ht="20.1" customHeight="1" spans="1:9">
      <c r="A156" s="588" t="s">
        <v>771</v>
      </c>
      <c r="B156" s="309"/>
      <c r="C156" s="31"/>
      <c r="D156" s="31"/>
      <c r="E156" s="306"/>
      <c r="F156" s="307"/>
      <c r="G156" s="308"/>
      <c r="H156" s="307">
        <f t="shared" si="2"/>
        <v>0</v>
      </c>
      <c r="I156" s="313"/>
    </row>
    <row r="157" ht="20.1" customHeight="1" spans="1:9">
      <c r="A157" s="588" t="s">
        <v>773</v>
      </c>
      <c r="B157" s="309"/>
      <c r="C157" s="31"/>
      <c r="D157" s="31"/>
      <c r="E157" s="306"/>
      <c r="F157" s="307"/>
      <c r="G157" s="308"/>
      <c r="H157" s="307">
        <f t="shared" si="2"/>
        <v>0</v>
      </c>
      <c r="I157" s="313"/>
    </row>
    <row r="158" ht="20.1" customHeight="1" spans="1:9">
      <c r="A158" s="588" t="s">
        <v>775</v>
      </c>
      <c r="B158" s="309"/>
      <c r="C158" s="31"/>
      <c r="D158" s="31"/>
      <c r="E158" s="306"/>
      <c r="F158" s="307"/>
      <c r="G158" s="308"/>
      <c r="H158" s="307">
        <f t="shared" si="2"/>
        <v>0</v>
      </c>
      <c r="I158" s="313"/>
    </row>
    <row r="159" ht="20.1" customHeight="1" spans="1:9">
      <c r="A159" s="588" t="s">
        <v>776</v>
      </c>
      <c r="B159" s="309"/>
      <c r="C159" s="31"/>
      <c r="D159" s="31"/>
      <c r="E159" s="306"/>
      <c r="F159" s="307"/>
      <c r="G159" s="308"/>
      <c r="H159" s="307">
        <f t="shared" si="2"/>
        <v>0</v>
      </c>
      <c r="I159" s="313"/>
    </row>
    <row r="160" ht="20.1" customHeight="1" spans="1:9">
      <c r="A160" s="588" t="s">
        <v>778</v>
      </c>
      <c r="B160" s="309"/>
      <c r="C160" s="31"/>
      <c r="D160" s="31"/>
      <c r="E160" s="306"/>
      <c r="F160" s="307"/>
      <c r="G160" s="308"/>
      <c r="H160" s="307">
        <f t="shared" si="2"/>
        <v>0</v>
      </c>
      <c r="I160" s="313"/>
    </row>
    <row r="161" ht="20.1" customHeight="1" spans="1:9">
      <c r="A161" s="588" t="s">
        <v>780</v>
      </c>
      <c r="B161" s="309"/>
      <c r="C161" s="31"/>
      <c r="D161" s="31"/>
      <c r="E161" s="306"/>
      <c r="F161" s="307"/>
      <c r="G161" s="308"/>
      <c r="H161" s="307">
        <f t="shared" si="2"/>
        <v>0</v>
      </c>
      <c r="I161" s="313"/>
    </row>
    <row r="162" ht="20.1" customHeight="1" spans="1:9">
      <c r="A162" s="588" t="s">
        <v>782</v>
      </c>
      <c r="B162" s="309"/>
      <c r="C162" s="31"/>
      <c r="D162" s="31"/>
      <c r="E162" s="306"/>
      <c r="F162" s="307"/>
      <c r="G162" s="308"/>
      <c r="H162" s="307">
        <f t="shared" si="2"/>
        <v>0</v>
      </c>
      <c r="I162" s="313"/>
    </row>
    <row r="163" ht="20.1" customHeight="1" spans="1:9">
      <c r="A163" s="588" t="s">
        <v>784</v>
      </c>
      <c r="B163" s="309"/>
      <c r="C163" s="31"/>
      <c r="D163" s="31"/>
      <c r="E163" s="306"/>
      <c r="F163" s="307"/>
      <c r="G163" s="308"/>
      <c r="H163" s="307">
        <f t="shared" si="2"/>
        <v>0</v>
      </c>
      <c r="I163" s="313"/>
    </row>
    <row r="164" ht="20.1" customHeight="1" spans="1:9">
      <c r="A164" s="588" t="s">
        <v>786</v>
      </c>
      <c r="B164" s="309"/>
      <c r="C164" s="31"/>
      <c r="D164" s="31"/>
      <c r="E164" s="306"/>
      <c r="F164" s="307"/>
      <c r="G164" s="308"/>
      <c r="H164" s="307">
        <f t="shared" si="2"/>
        <v>0</v>
      </c>
      <c r="I164" s="313"/>
    </row>
    <row r="165" ht="20.1" customHeight="1" spans="1:9">
      <c r="A165" s="588" t="s">
        <v>788</v>
      </c>
      <c r="B165" s="309"/>
      <c r="C165" s="31"/>
      <c r="D165" s="31"/>
      <c r="E165" s="306"/>
      <c r="F165" s="307"/>
      <c r="G165" s="308"/>
      <c r="H165" s="307">
        <f t="shared" si="2"/>
        <v>0</v>
      </c>
      <c r="I165" s="313"/>
    </row>
    <row r="166" ht="20.1" customHeight="1" spans="1:9">
      <c r="A166" s="588" t="s">
        <v>790</v>
      </c>
      <c r="B166" s="309"/>
      <c r="C166" s="31"/>
      <c r="D166" s="31"/>
      <c r="E166" s="306"/>
      <c r="F166" s="307"/>
      <c r="G166" s="308"/>
      <c r="H166" s="307">
        <f t="shared" si="2"/>
        <v>0</v>
      </c>
      <c r="I166" s="313"/>
    </row>
    <row r="167" ht="20.1" customHeight="1" spans="1:9">
      <c r="A167" s="588" t="s">
        <v>792</v>
      </c>
      <c r="B167" s="309"/>
      <c r="C167" s="31"/>
      <c r="D167" s="31"/>
      <c r="E167" s="306"/>
      <c r="F167" s="307"/>
      <c r="G167" s="308"/>
      <c r="H167" s="307">
        <f t="shared" si="2"/>
        <v>0</v>
      </c>
      <c r="I167" s="313"/>
    </row>
    <row r="168" ht="20.1" customHeight="1" spans="1:9">
      <c r="A168" s="588" t="s">
        <v>794</v>
      </c>
      <c r="B168" s="309"/>
      <c r="C168" s="31"/>
      <c r="D168" s="31"/>
      <c r="E168" s="306"/>
      <c r="F168" s="307"/>
      <c r="G168" s="308"/>
      <c r="H168" s="307">
        <f t="shared" si="2"/>
        <v>0</v>
      </c>
      <c r="I168" s="313"/>
    </row>
    <row r="169" ht="20.1" customHeight="1" spans="1:9">
      <c r="A169" s="588" t="s">
        <v>796</v>
      </c>
      <c r="B169" s="309"/>
      <c r="C169" s="31"/>
      <c r="D169" s="31"/>
      <c r="E169" s="306"/>
      <c r="F169" s="307"/>
      <c r="G169" s="308"/>
      <c r="H169" s="307">
        <f t="shared" si="2"/>
        <v>0</v>
      </c>
      <c r="I169" s="313"/>
    </row>
    <row r="170" ht="20.1" customHeight="1" spans="1:9">
      <c r="A170" s="588" t="s">
        <v>798</v>
      </c>
      <c r="B170" s="309"/>
      <c r="C170" s="31"/>
      <c r="D170" s="31"/>
      <c r="E170" s="306"/>
      <c r="F170" s="307"/>
      <c r="G170" s="308"/>
      <c r="H170" s="307">
        <f t="shared" si="2"/>
        <v>0</v>
      </c>
      <c r="I170" s="313"/>
    </row>
    <row r="171" ht="20.1" customHeight="1" spans="1:9">
      <c r="A171" s="588" t="s">
        <v>800</v>
      </c>
      <c r="B171" s="309"/>
      <c r="C171" s="31"/>
      <c r="D171" s="31"/>
      <c r="E171" s="306"/>
      <c r="F171" s="307"/>
      <c r="G171" s="308"/>
      <c r="H171" s="307">
        <f t="shared" si="2"/>
        <v>0</v>
      </c>
      <c r="I171" s="313"/>
    </row>
    <row r="172" ht="20.1" customHeight="1" spans="1:9">
      <c r="A172" s="588" t="s">
        <v>801</v>
      </c>
      <c r="B172" s="309"/>
      <c r="C172" s="31"/>
      <c r="D172" s="31"/>
      <c r="E172" s="306"/>
      <c r="F172" s="307"/>
      <c r="G172" s="308"/>
      <c r="H172" s="307">
        <f t="shared" si="2"/>
        <v>0</v>
      </c>
      <c r="I172" s="313"/>
    </row>
    <row r="173" ht="20.1" customHeight="1" spans="1:9">
      <c r="A173" s="588" t="s">
        <v>803</v>
      </c>
      <c r="B173" s="309"/>
      <c r="C173" s="31"/>
      <c r="D173" s="31"/>
      <c r="E173" s="306"/>
      <c r="F173" s="307"/>
      <c r="G173" s="308"/>
      <c r="H173" s="307">
        <f t="shared" si="2"/>
        <v>0</v>
      </c>
      <c r="I173" s="313"/>
    </row>
    <row r="174" ht="20.1" customHeight="1" spans="1:9">
      <c r="A174" s="588" t="s">
        <v>805</v>
      </c>
      <c r="B174" s="309"/>
      <c r="C174" s="31"/>
      <c r="D174" s="31"/>
      <c r="E174" s="306"/>
      <c r="F174" s="307"/>
      <c r="G174" s="308"/>
      <c r="H174" s="307">
        <f t="shared" si="2"/>
        <v>0</v>
      </c>
      <c r="I174" s="313"/>
    </row>
    <row r="175" ht="20.1" customHeight="1" spans="1:9">
      <c r="A175" s="588" t="s">
        <v>807</v>
      </c>
      <c r="B175" s="309"/>
      <c r="C175" s="31"/>
      <c r="D175" s="31"/>
      <c r="E175" s="306"/>
      <c r="F175" s="307"/>
      <c r="G175" s="308"/>
      <c r="H175" s="307">
        <f t="shared" si="2"/>
        <v>0</v>
      </c>
      <c r="I175" s="313"/>
    </row>
    <row r="176" ht="20.1" customHeight="1" spans="1:9">
      <c r="A176" s="588" t="s">
        <v>809</v>
      </c>
      <c r="B176" s="309"/>
      <c r="C176" s="31"/>
      <c r="D176" s="31"/>
      <c r="E176" s="306"/>
      <c r="F176" s="307"/>
      <c r="G176" s="308"/>
      <c r="H176" s="307">
        <f t="shared" si="2"/>
        <v>0</v>
      </c>
      <c r="I176" s="313"/>
    </row>
    <row r="177" ht="20.1" customHeight="1" spans="1:9">
      <c r="A177" s="588" t="s">
        <v>811</v>
      </c>
      <c r="B177" s="309"/>
      <c r="C177" s="31"/>
      <c r="D177" s="31"/>
      <c r="E177" s="306"/>
      <c r="F177" s="307"/>
      <c r="G177" s="308"/>
      <c r="H177" s="307">
        <f t="shared" si="2"/>
        <v>0</v>
      </c>
      <c r="I177" s="313"/>
    </row>
    <row r="178" ht="20.1" customHeight="1" spans="1:9">
      <c r="A178" s="588" t="s">
        <v>813</v>
      </c>
      <c r="B178" s="309"/>
      <c r="C178" s="31"/>
      <c r="D178" s="31"/>
      <c r="E178" s="306"/>
      <c r="F178" s="307"/>
      <c r="G178" s="308"/>
      <c r="H178" s="307">
        <f t="shared" si="2"/>
        <v>0</v>
      </c>
      <c r="I178" s="313"/>
    </row>
    <row r="179" ht="20.1" customHeight="1" spans="1:9">
      <c r="A179" s="588" t="s">
        <v>815</v>
      </c>
      <c r="B179" s="309"/>
      <c r="C179" s="31"/>
      <c r="D179" s="31"/>
      <c r="E179" s="306"/>
      <c r="F179" s="307"/>
      <c r="G179" s="308"/>
      <c r="H179" s="307">
        <f t="shared" si="2"/>
        <v>0</v>
      </c>
      <c r="I179" s="313"/>
    </row>
    <row r="180" ht="20.1" customHeight="1" spans="1:9">
      <c r="A180" s="588" t="s">
        <v>817</v>
      </c>
      <c r="B180" s="309"/>
      <c r="C180" s="31"/>
      <c r="D180" s="31"/>
      <c r="E180" s="306"/>
      <c r="F180" s="307"/>
      <c r="G180" s="308"/>
      <c r="H180" s="307">
        <f t="shared" si="2"/>
        <v>0</v>
      </c>
      <c r="I180" s="313"/>
    </row>
    <row r="181" ht="20.1" customHeight="1" spans="1:9">
      <c r="A181" s="588" t="s">
        <v>819</v>
      </c>
      <c r="B181" s="309"/>
      <c r="C181" s="31"/>
      <c r="D181" s="31"/>
      <c r="E181" s="306"/>
      <c r="F181" s="307"/>
      <c r="G181" s="308"/>
      <c r="H181" s="307">
        <f t="shared" si="2"/>
        <v>0</v>
      </c>
      <c r="I181" s="313"/>
    </row>
    <row r="182" ht="20.1" customHeight="1" spans="1:9">
      <c r="A182" s="588" t="s">
        <v>821</v>
      </c>
      <c r="B182" s="309"/>
      <c r="C182" s="31"/>
      <c r="D182" s="31"/>
      <c r="E182" s="306"/>
      <c r="F182" s="307"/>
      <c r="G182" s="308"/>
      <c r="H182" s="307">
        <f t="shared" si="2"/>
        <v>0</v>
      </c>
      <c r="I182" s="313"/>
    </row>
    <row r="183" ht="20.1" customHeight="1" spans="1:9">
      <c r="A183" s="588" t="s">
        <v>823</v>
      </c>
      <c r="B183" s="309"/>
      <c r="C183" s="31"/>
      <c r="D183" s="31"/>
      <c r="E183" s="306"/>
      <c r="F183" s="307"/>
      <c r="G183" s="308"/>
      <c r="H183" s="307">
        <f t="shared" si="2"/>
        <v>0</v>
      </c>
      <c r="I183" s="313"/>
    </row>
    <row r="184" ht="20.1" customHeight="1" spans="1:9">
      <c r="A184" s="588" t="s">
        <v>825</v>
      </c>
      <c r="B184" s="309"/>
      <c r="C184" s="31"/>
      <c r="D184" s="31"/>
      <c r="E184" s="306"/>
      <c r="F184" s="307"/>
      <c r="G184" s="308"/>
      <c r="H184" s="307">
        <f t="shared" si="2"/>
        <v>0</v>
      </c>
      <c r="I184" s="313"/>
    </row>
    <row r="185" ht="20.1" customHeight="1" spans="1:9">
      <c r="A185" s="588" t="s">
        <v>827</v>
      </c>
      <c r="B185" s="309"/>
      <c r="C185" s="31"/>
      <c r="D185" s="31"/>
      <c r="E185" s="306"/>
      <c r="F185" s="307"/>
      <c r="G185" s="308"/>
      <c r="H185" s="307">
        <f t="shared" si="2"/>
        <v>0</v>
      </c>
      <c r="I185" s="313"/>
    </row>
    <row r="186" ht="20.1" customHeight="1" spans="1:9">
      <c r="A186" s="588" t="s">
        <v>829</v>
      </c>
      <c r="B186" s="309"/>
      <c r="C186" s="31"/>
      <c r="D186" s="31"/>
      <c r="E186" s="306"/>
      <c r="F186" s="307"/>
      <c r="G186" s="308"/>
      <c r="H186" s="307">
        <f t="shared" si="2"/>
        <v>0</v>
      </c>
      <c r="I186" s="313"/>
    </row>
    <row r="187" ht="20.1" customHeight="1" spans="1:9">
      <c r="A187" s="588" t="s">
        <v>831</v>
      </c>
      <c r="B187" s="309"/>
      <c r="C187" s="31"/>
      <c r="D187" s="31"/>
      <c r="E187" s="306"/>
      <c r="F187" s="307"/>
      <c r="G187" s="308"/>
      <c r="H187" s="307">
        <f t="shared" si="2"/>
        <v>0</v>
      </c>
      <c r="I187" s="313"/>
    </row>
    <row r="188" ht="20.1" customHeight="1" spans="1:9">
      <c r="A188" s="588" t="s">
        <v>833</v>
      </c>
      <c r="B188" s="309"/>
      <c r="C188" s="31"/>
      <c r="D188" s="31"/>
      <c r="E188" s="306"/>
      <c r="F188" s="307"/>
      <c r="G188" s="308"/>
      <c r="H188" s="307">
        <f t="shared" si="2"/>
        <v>0</v>
      </c>
      <c r="I188" s="313"/>
    </row>
    <row r="189" ht="20.1" customHeight="1" spans="1:9">
      <c r="A189" s="588" t="s">
        <v>835</v>
      </c>
      <c r="B189" s="309"/>
      <c r="C189" s="31"/>
      <c r="D189" s="31"/>
      <c r="E189" s="306"/>
      <c r="F189" s="307"/>
      <c r="G189" s="308"/>
      <c r="H189" s="307">
        <f t="shared" si="2"/>
        <v>0</v>
      </c>
      <c r="I189" s="313"/>
    </row>
    <row r="190" ht="20.1" customHeight="1" spans="1:9">
      <c r="A190" s="588" t="s">
        <v>837</v>
      </c>
      <c r="B190" s="309"/>
      <c r="C190" s="31"/>
      <c r="D190" s="31"/>
      <c r="E190" s="306"/>
      <c r="F190" s="307"/>
      <c r="G190" s="308"/>
      <c r="H190" s="307">
        <f t="shared" si="2"/>
        <v>0</v>
      </c>
      <c r="I190" s="313"/>
    </row>
    <row r="191" ht="20.1" customHeight="1" spans="1:9">
      <c r="A191" s="588" t="s">
        <v>839</v>
      </c>
      <c r="B191" s="309"/>
      <c r="C191" s="31"/>
      <c r="D191" s="31"/>
      <c r="E191" s="306"/>
      <c r="F191" s="307"/>
      <c r="G191" s="308"/>
      <c r="H191" s="307">
        <f t="shared" si="2"/>
        <v>0</v>
      </c>
      <c r="I191" s="313"/>
    </row>
    <row r="192" ht="20.1" customHeight="1" spans="1:9">
      <c r="A192" s="588" t="s">
        <v>841</v>
      </c>
      <c r="B192" s="309"/>
      <c r="C192" s="31"/>
      <c r="D192" s="31"/>
      <c r="E192" s="306"/>
      <c r="F192" s="307"/>
      <c r="G192" s="308"/>
      <c r="H192" s="307">
        <f t="shared" si="2"/>
        <v>0</v>
      </c>
      <c r="I192" s="313"/>
    </row>
    <row r="193" ht="20.1" customHeight="1" spans="1:9">
      <c r="A193" s="588" t="s">
        <v>843</v>
      </c>
      <c r="B193" s="309"/>
      <c r="C193" s="31"/>
      <c r="D193" s="31"/>
      <c r="E193" s="306"/>
      <c r="F193" s="307"/>
      <c r="G193" s="308"/>
      <c r="H193" s="307">
        <f t="shared" si="2"/>
        <v>0</v>
      </c>
      <c r="I193" s="313"/>
    </row>
    <row r="194" ht="20.1" customHeight="1" spans="1:9">
      <c r="A194" s="588" t="s">
        <v>845</v>
      </c>
      <c r="B194" s="309"/>
      <c r="C194" s="31"/>
      <c r="D194" s="31"/>
      <c r="E194" s="306"/>
      <c r="F194" s="307"/>
      <c r="G194" s="308"/>
      <c r="H194" s="307">
        <f t="shared" si="2"/>
        <v>0</v>
      </c>
      <c r="I194" s="313"/>
    </row>
    <row r="195" ht="20.1" customHeight="1" spans="1:9">
      <c r="A195" s="588" t="s">
        <v>847</v>
      </c>
      <c r="B195" s="309"/>
      <c r="C195" s="31"/>
      <c r="D195" s="31"/>
      <c r="E195" s="306"/>
      <c r="F195" s="307"/>
      <c r="G195" s="308"/>
      <c r="H195" s="307">
        <f t="shared" si="2"/>
        <v>0</v>
      </c>
      <c r="I195" s="313"/>
    </row>
    <row r="196" ht="20.1" customHeight="1" spans="1:9">
      <c r="A196" s="588" t="s">
        <v>849</v>
      </c>
      <c r="B196" s="309"/>
      <c r="C196" s="31"/>
      <c r="D196" s="31"/>
      <c r="E196" s="306"/>
      <c r="F196" s="307"/>
      <c r="G196" s="308"/>
      <c r="H196" s="307">
        <f t="shared" si="2"/>
        <v>0</v>
      </c>
      <c r="I196" s="313"/>
    </row>
    <row r="197" ht="20.1" customHeight="1" spans="1:9">
      <c r="A197" s="588" t="s">
        <v>851</v>
      </c>
      <c r="B197" s="309"/>
      <c r="C197" s="31"/>
      <c r="D197" s="31"/>
      <c r="E197" s="306"/>
      <c r="F197" s="307"/>
      <c r="G197" s="308"/>
      <c r="H197" s="307">
        <f t="shared" si="2"/>
        <v>0</v>
      </c>
      <c r="I197" s="313"/>
    </row>
    <row r="198" ht="20.1" customHeight="1" spans="1:9">
      <c r="A198" s="588" t="s">
        <v>853</v>
      </c>
      <c r="B198" s="309"/>
      <c r="C198" s="31"/>
      <c r="D198" s="31"/>
      <c r="E198" s="306"/>
      <c r="F198" s="307"/>
      <c r="G198" s="308"/>
      <c r="H198" s="307">
        <f t="shared" ref="H198:H261" si="3">F198+G198</f>
        <v>0</v>
      </c>
      <c r="I198" s="313"/>
    </row>
    <row r="199" ht="20.1" customHeight="1" spans="1:9">
      <c r="A199" s="588" t="s">
        <v>855</v>
      </c>
      <c r="B199" s="309"/>
      <c r="C199" s="31"/>
      <c r="D199" s="31"/>
      <c r="E199" s="306"/>
      <c r="F199" s="307"/>
      <c r="G199" s="308"/>
      <c r="H199" s="307">
        <f t="shared" si="3"/>
        <v>0</v>
      </c>
      <c r="I199" s="313"/>
    </row>
    <row r="200" ht="20.1" customHeight="1" spans="1:9">
      <c r="A200" s="588" t="s">
        <v>857</v>
      </c>
      <c r="B200" s="309"/>
      <c r="C200" s="31"/>
      <c r="D200" s="31"/>
      <c r="E200" s="306"/>
      <c r="F200" s="307"/>
      <c r="G200" s="308"/>
      <c r="H200" s="307">
        <f t="shared" si="3"/>
        <v>0</v>
      </c>
      <c r="I200" s="313"/>
    </row>
    <row r="201" ht="20.1" customHeight="1" spans="1:9">
      <c r="A201" s="588" t="s">
        <v>858</v>
      </c>
      <c r="B201" s="309"/>
      <c r="C201" s="31"/>
      <c r="D201" s="31"/>
      <c r="E201" s="306"/>
      <c r="F201" s="307"/>
      <c r="G201" s="308"/>
      <c r="H201" s="307">
        <f t="shared" si="3"/>
        <v>0</v>
      </c>
      <c r="I201" s="313"/>
    </row>
    <row r="202" ht="20.1" customHeight="1" spans="1:9">
      <c r="A202" s="588" t="s">
        <v>860</v>
      </c>
      <c r="B202" s="309"/>
      <c r="C202" s="31"/>
      <c r="D202" s="31"/>
      <c r="E202" s="306"/>
      <c r="F202" s="307"/>
      <c r="G202" s="308"/>
      <c r="H202" s="307">
        <f t="shared" si="3"/>
        <v>0</v>
      </c>
      <c r="I202" s="313"/>
    </row>
    <row r="203" ht="20.1" customHeight="1" spans="1:9">
      <c r="A203" s="588" t="s">
        <v>861</v>
      </c>
      <c r="B203" s="309"/>
      <c r="C203" s="31"/>
      <c r="D203" s="31"/>
      <c r="E203" s="306"/>
      <c r="F203" s="307"/>
      <c r="G203" s="308"/>
      <c r="H203" s="307">
        <f t="shared" si="3"/>
        <v>0</v>
      </c>
      <c r="I203" s="313"/>
    </row>
    <row r="204" ht="20.1" customHeight="1" spans="1:9">
      <c r="A204" s="588" t="s">
        <v>863</v>
      </c>
      <c r="B204" s="309"/>
      <c r="C204" s="31"/>
      <c r="D204" s="31"/>
      <c r="E204" s="306"/>
      <c r="F204" s="307"/>
      <c r="G204" s="308"/>
      <c r="H204" s="307">
        <f t="shared" si="3"/>
        <v>0</v>
      </c>
      <c r="I204" s="313"/>
    </row>
    <row r="205" ht="20.1" customHeight="1" spans="1:9">
      <c r="A205" s="588" t="s">
        <v>864</v>
      </c>
      <c r="B205" s="309"/>
      <c r="C205" s="31"/>
      <c r="D205" s="31"/>
      <c r="E205" s="306"/>
      <c r="F205" s="307"/>
      <c r="G205" s="308"/>
      <c r="H205" s="307">
        <f t="shared" si="3"/>
        <v>0</v>
      </c>
      <c r="I205" s="313"/>
    </row>
    <row r="206" ht="20.1" customHeight="1" spans="1:9">
      <c r="A206" s="588" t="s">
        <v>866</v>
      </c>
      <c r="B206" s="309"/>
      <c r="C206" s="31"/>
      <c r="D206" s="31"/>
      <c r="E206" s="306"/>
      <c r="F206" s="307"/>
      <c r="G206" s="308"/>
      <c r="H206" s="307">
        <f t="shared" si="3"/>
        <v>0</v>
      </c>
      <c r="I206" s="313"/>
    </row>
    <row r="207" ht="20.1" customHeight="1" spans="1:9">
      <c r="A207" s="588" t="s">
        <v>867</v>
      </c>
      <c r="B207" s="309"/>
      <c r="C207" s="31"/>
      <c r="D207" s="31"/>
      <c r="E207" s="306"/>
      <c r="F207" s="307"/>
      <c r="G207" s="308"/>
      <c r="H207" s="307">
        <f t="shared" si="3"/>
        <v>0</v>
      </c>
      <c r="I207" s="313"/>
    </row>
    <row r="208" ht="20.1" customHeight="1" spans="1:9">
      <c r="A208" s="588" t="s">
        <v>869</v>
      </c>
      <c r="B208" s="309"/>
      <c r="C208" s="31"/>
      <c r="D208" s="31"/>
      <c r="E208" s="306"/>
      <c r="F208" s="307"/>
      <c r="G208" s="308"/>
      <c r="H208" s="307">
        <f t="shared" si="3"/>
        <v>0</v>
      </c>
      <c r="I208" s="313"/>
    </row>
    <row r="209" ht="20.1" customHeight="1" spans="1:9">
      <c r="A209" s="588" t="s">
        <v>870</v>
      </c>
      <c r="B209" s="309"/>
      <c r="C209" s="31"/>
      <c r="D209" s="31"/>
      <c r="E209" s="306"/>
      <c r="F209" s="307"/>
      <c r="G209" s="308"/>
      <c r="H209" s="307">
        <f t="shared" si="3"/>
        <v>0</v>
      </c>
      <c r="I209" s="313"/>
    </row>
    <row r="210" ht="20.1" customHeight="1" spans="1:9">
      <c r="A210" s="588" t="s">
        <v>872</v>
      </c>
      <c r="B210" s="309"/>
      <c r="C210" s="31"/>
      <c r="D210" s="31"/>
      <c r="E210" s="306"/>
      <c r="F210" s="307"/>
      <c r="G210" s="308"/>
      <c r="H210" s="307">
        <f t="shared" si="3"/>
        <v>0</v>
      </c>
      <c r="I210" s="313"/>
    </row>
    <row r="211" ht="20.1" customHeight="1" spans="1:9">
      <c r="A211" s="588" t="s">
        <v>874</v>
      </c>
      <c r="B211" s="309"/>
      <c r="C211" s="31"/>
      <c r="D211" s="31"/>
      <c r="E211" s="306"/>
      <c r="F211" s="307"/>
      <c r="G211" s="308"/>
      <c r="H211" s="307">
        <f t="shared" si="3"/>
        <v>0</v>
      </c>
      <c r="I211" s="313"/>
    </row>
    <row r="212" ht="20.1" customHeight="1" spans="1:9">
      <c r="A212" s="588" t="s">
        <v>876</v>
      </c>
      <c r="B212" s="309"/>
      <c r="C212" s="31"/>
      <c r="D212" s="31"/>
      <c r="E212" s="306"/>
      <c r="F212" s="307"/>
      <c r="G212" s="308"/>
      <c r="H212" s="307">
        <f t="shared" si="3"/>
        <v>0</v>
      </c>
      <c r="I212" s="313"/>
    </row>
    <row r="213" ht="20.1" customHeight="1" spans="1:9">
      <c r="A213" s="588" t="s">
        <v>878</v>
      </c>
      <c r="B213" s="309"/>
      <c r="C213" s="31"/>
      <c r="D213" s="31"/>
      <c r="E213" s="306"/>
      <c r="F213" s="307"/>
      <c r="G213" s="308"/>
      <c r="H213" s="307">
        <f t="shared" si="3"/>
        <v>0</v>
      </c>
      <c r="I213" s="313"/>
    </row>
    <row r="214" ht="20.1" customHeight="1" spans="1:9">
      <c r="A214" s="588" t="s">
        <v>880</v>
      </c>
      <c r="B214" s="309"/>
      <c r="C214" s="31"/>
      <c r="D214" s="31"/>
      <c r="E214" s="306"/>
      <c r="F214" s="307"/>
      <c r="G214" s="308"/>
      <c r="H214" s="307">
        <f t="shared" si="3"/>
        <v>0</v>
      </c>
      <c r="I214" s="313"/>
    </row>
    <row r="215" ht="20.1" customHeight="1" spans="1:9">
      <c r="A215" s="588" t="s">
        <v>882</v>
      </c>
      <c r="B215" s="309"/>
      <c r="C215" s="31"/>
      <c r="D215" s="31"/>
      <c r="E215" s="306"/>
      <c r="F215" s="307"/>
      <c r="G215" s="308"/>
      <c r="H215" s="307">
        <f t="shared" si="3"/>
        <v>0</v>
      </c>
      <c r="I215" s="313"/>
    </row>
    <row r="216" ht="20.1" customHeight="1" spans="1:9">
      <c r="A216" s="588" t="s">
        <v>884</v>
      </c>
      <c r="B216" s="309"/>
      <c r="C216" s="31"/>
      <c r="D216" s="31"/>
      <c r="E216" s="306"/>
      <c r="F216" s="307"/>
      <c r="G216" s="308"/>
      <c r="H216" s="307">
        <f t="shared" si="3"/>
        <v>0</v>
      </c>
      <c r="I216" s="313"/>
    </row>
    <row r="217" ht="20.1" customHeight="1" spans="1:9">
      <c r="A217" s="588" t="s">
        <v>886</v>
      </c>
      <c r="B217" s="309"/>
      <c r="C217" s="31"/>
      <c r="D217" s="31"/>
      <c r="E217" s="306"/>
      <c r="F217" s="307"/>
      <c r="G217" s="308"/>
      <c r="H217" s="307">
        <f t="shared" si="3"/>
        <v>0</v>
      </c>
      <c r="I217" s="313"/>
    </row>
    <row r="218" ht="20.1" customHeight="1" spans="1:9">
      <c r="A218" s="588" t="s">
        <v>887</v>
      </c>
      <c r="B218" s="309"/>
      <c r="C218" s="31"/>
      <c r="D218" s="31"/>
      <c r="E218" s="306"/>
      <c r="F218" s="307"/>
      <c r="G218" s="308"/>
      <c r="H218" s="307">
        <f t="shared" si="3"/>
        <v>0</v>
      </c>
      <c r="I218" s="313"/>
    </row>
    <row r="219" ht="20.1" customHeight="1" spans="1:9">
      <c r="A219" s="588" t="s">
        <v>889</v>
      </c>
      <c r="B219" s="309"/>
      <c r="C219" s="31"/>
      <c r="D219" s="31"/>
      <c r="E219" s="306"/>
      <c r="F219" s="307"/>
      <c r="G219" s="308"/>
      <c r="H219" s="307">
        <f t="shared" si="3"/>
        <v>0</v>
      </c>
      <c r="I219" s="313"/>
    </row>
    <row r="220" ht="20.1" customHeight="1" spans="1:9">
      <c r="A220" s="588" t="s">
        <v>891</v>
      </c>
      <c r="B220" s="309"/>
      <c r="C220" s="31"/>
      <c r="D220" s="31"/>
      <c r="E220" s="306"/>
      <c r="F220" s="307"/>
      <c r="G220" s="308"/>
      <c r="H220" s="307">
        <f t="shared" si="3"/>
        <v>0</v>
      </c>
      <c r="I220" s="313"/>
    </row>
    <row r="221" ht="20.1" customHeight="1" spans="1:9">
      <c r="A221" s="588" t="s">
        <v>893</v>
      </c>
      <c r="B221" s="309"/>
      <c r="C221" s="31"/>
      <c r="D221" s="31"/>
      <c r="E221" s="306"/>
      <c r="F221" s="307"/>
      <c r="G221" s="308"/>
      <c r="H221" s="307">
        <f t="shared" si="3"/>
        <v>0</v>
      </c>
      <c r="I221" s="313"/>
    </row>
    <row r="222" ht="20.1" customHeight="1" spans="1:9">
      <c r="A222" s="588" t="s">
        <v>894</v>
      </c>
      <c r="B222" s="309"/>
      <c r="C222" s="31"/>
      <c r="D222" s="31"/>
      <c r="E222" s="306"/>
      <c r="F222" s="307"/>
      <c r="G222" s="308"/>
      <c r="H222" s="307">
        <f t="shared" si="3"/>
        <v>0</v>
      </c>
      <c r="I222" s="313"/>
    </row>
    <row r="223" ht="20.1" customHeight="1" spans="1:9">
      <c r="A223" s="588" t="s">
        <v>896</v>
      </c>
      <c r="B223" s="309"/>
      <c r="C223" s="31"/>
      <c r="D223" s="31"/>
      <c r="E223" s="306"/>
      <c r="F223" s="307"/>
      <c r="G223" s="308"/>
      <c r="H223" s="307">
        <f t="shared" si="3"/>
        <v>0</v>
      </c>
      <c r="I223" s="313"/>
    </row>
    <row r="224" ht="20.1" customHeight="1" spans="1:9">
      <c r="A224" s="588" t="s">
        <v>898</v>
      </c>
      <c r="B224" s="309"/>
      <c r="C224" s="31"/>
      <c r="D224" s="31"/>
      <c r="E224" s="306"/>
      <c r="F224" s="307"/>
      <c r="G224" s="308"/>
      <c r="H224" s="307">
        <f t="shared" si="3"/>
        <v>0</v>
      </c>
      <c r="I224" s="313"/>
    </row>
    <row r="225" ht="20.1" customHeight="1" spans="1:9">
      <c r="A225" s="588" t="s">
        <v>900</v>
      </c>
      <c r="B225" s="309"/>
      <c r="C225" s="31"/>
      <c r="D225" s="31"/>
      <c r="E225" s="306"/>
      <c r="F225" s="307"/>
      <c r="G225" s="308"/>
      <c r="H225" s="307">
        <f t="shared" si="3"/>
        <v>0</v>
      </c>
      <c r="I225" s="313"/>
    </row>
    <row r="226" ht="20.1" customHeight="1" spans="1:9">
      <c r="A226" s="588" t="s">
        <v>902</v>
      </c>
      <c r="B226" s="309"/>
      <c r="C226" s="31"/>
      <c r="D226" s="31"/>
      <c r="E226" s="306"/>
      <c r="F226" s="307"/>
      <c r="G226" s="308"/>
      <c r="H226" s="307">
        <f t="shared" si="3"/>
        <v>0</v>
      </c>
      <c r="I226" s="313"/>
    </row>
    <row r="227" ht="20.1" customHeight="1" spans="1:9">
      <c r="A227" s="588" t="s">
        <v>903</v>
      </c>
      <c r="B227" s="309"/>
      <c r="C227" s="31"/>
      <c r="D227" s="31"/>
      <c r="E227" s="306"/>
      <c r="F227" s="307"/>
      <c r="G227" s="308"/>
      <c r="H227" s="307">
        <f t="shared" si="3"/>
        <v>0</v>
      </c>
      <c r="I227" s="313"/>
    </row>
    <row r="228" ht="20.1" customHeight="1" spans="1:9">
      <c r="A228" s="588" t="s">
        <v>905</v>
      </c>
      <c r="B228" s="309"/>
      <c r="C228" s="31"/>
      <c r="D228" s="31"/>
      <c r="E228" s="306"/>
      <c r="F228" s="307"/>
      <c r="G228" s="308"/>
      <c r="H228" s="307">
        <f t="shared" si="3"/>
        <v>0</v>
      </c>
      <c r="I228" s="313"/>
    </row>
    <row r="229" ht="20.1" customHeight="1" spans="1:9">
      <c r="A229" s="588" t="s">
        <v>906</v>
      </c>
      <c r="B229" s="309"/>
      <c r="C229" s="31"/>
      <c r="D229" s="31"/>
      <c r="E229" s="306"/>
      <c r="F229" s="307"/>
      <c r="G229" s="308"/>
      <c r="H229" s="307">
        <f t="shared" si="3"/>
        <v>0</v>
      </c>
      <c r="I229" s="313"/>
    </row>
    <row r="230" ht="20.1" customHeight="1" spans="1:9">
      <c r="A230" s="588" t="s">
        <v>908</v>
      </c>
      <c r="B230" s="309"/>
      <c r="C230" s="31"/>
      <c r="D230" s="31"/>
      <c r="E230" s="306"/>
      <c r="F230" s="307"/>
      <c r="G230" s="308"/>
      <c r="H230" s="307">
        <f t="shared" si="3"/>
        <v>0</v>
      </c>
      <c r="I230" s="313"/>
    </row>
    <row r="231" ht="20.1" customHeight="1" spans="1:9">
      <c r="A231" s="588" t="s">
        <v>910</v>
      </c>
      <c r="B231" s="309"/>
      <c r="C231" s="31"/>
      <c r="D231" s="31"/>
      <c r="E231" s="306"/>
      <c r="F231" s="307"/>
      <c r="G231" s="308"/>
      <c r="H231" s="307">
        <f t="shared" si="3"/>
        <v>0</v>
      </c>
      <c r="I231" s="313"/>
    </row>
    <row r="232" ht="20.1" customHeight="1" spans="1:9">
      <c r="A232" s="588" t="s">
        <v>912</v>
      </c>
      <c r="B232" s="309"/>
      <c r="C232" s="31"/>
      <c r="D232" s="31"/>
      <c r="E232" s="306"/>
      <c r="F232" s="307"/>
      <c r="G232" s="308"/>
      <c r="H232" s="307">
        <f t="shared" si="3"/>
        <v>0</v>
      </c>
      <c r="I232" s="313"/>
    </row>
    <row r="233" ht="20.1" customHeight="1" spans="1:9">
      <c r="A233" s="588" t="s">
        <v>913</v>
      </c>
      <c r="B233" s="309"/>
      <c r="C233" s="31"/>
      <c r="D233" s="31"/>
      <c r="E233" s="306"/>
      <c r="F233" s="307"/>
      <c r="G233" s="308"/>
      <c r="H233" s="307">
        <f t="shared" si="3"/>
        <v>0</v>
      </c>
      <c r="I233" s="313"/>
    </row>
    <row r="234" ht="20.1" customHeight="1" spans="1:9">
      <c r="A234" s="588" t="s">
        <v>915</v>
      </c>
      <c r="B234" s="309"/>
      <c r="C234" s="31"/>
      <c r="D234" s="31"/>
      <c r="E234" s="306"/>
      <c r="F234" s="307"/>
      <c r="G234" s="308"/>
      <c r="H234" s="307">
        <f t="shared" si="3"/>
        <v>0</v>
      </c>
      <c r="I234" s="313"/>
    </row>
    <row r="235" ht="20.1" customHeight="1" spans="1:9">
      <c r="A235" s="588" t="s">
        <v>916</v>
      </c>
      <c r="B235" s="309"/>
      <c r="C235" s="31"/>
      <c r="D235" s="31"/>
      <c r="E235" s="306"/>
      <c r="F235" s="307"/>
      <c r="G235" s="308"/>
      <c r="H235" s="307">
        <f t="shared" si="3"/>
        <v>0</v>
      </c>
      <c r="I235" s="313"/>
    </row>
    <row r="236" ht="20.1" customHeight="1" spans="1:9">
      <c r="A236" s="588" t="s">
        <v>918</v>
      </c>
      <c r="B236" s="309"/>
      <c r="C236" s="31"/>
      <c r="D236" s="31"/>
      <c r="E236" s="306"/>
      <c r="F236" s="307"/>
      <c r="G236" s="308"/>
      <c r="H236" s="307">
        <f t="shared" si="3"/>
        <v>0</v>
      </c>
      <c r="I236" s="313"/>
    </row>
    <row r="237" ht="20.1" customHeight="1" spans="1:9">
      <c r="A237" s="588" t="s">
        <v>920</v>
      </c>
      <c r="B237" s="309"/>
      <c r="C237" s="31"/>
      <c r="D237" s="31"/>
      <c r="E237" s="306"/>
      <c r="F237" s="307"/>
      <c r="G237" s="308"/>
      <c r="H237" s="307">
        <f t="shared" si="3"/>
        <v>0</v>
      </c>
      <c r="I237" s="313"/>
    </row>
    <row r="238" ht="20.1" customHeight="1" spans="1:9">
      <c r="A238" s="588" t="s">
        <v>922</v>
      </c>
      <c r="B238" s="309"/>
      <c r="C238" s="31"/>
      <c r="D238" s="31"/>
      <c r="E238" s="306"/>
      <c r="F238" s="307"/>
      <c r="G238" s="308"/>
      <c r="H238" s="307">
        <f t="shared" si="3"/>
        <v>0</v>
      </c>
      <c r="I238" s="313"/>
    </row>
    <row r="239" ht="20.1" customHeight="1" spans="1:9">
      <c r="A239" s="588" t="s">
        <v>923</v>
      </c>
      <c r="B239" s="309"/>
      <c r="C239" s="31"/>
      <c r="D239" s="31"/>
      <c r="E239" s="306"/>
      <c r="F239" s="307"/>
      <c r="G239" s="308"/>
      <c r="H239" s="307">
        <f t="shared" si="3"/>
        <v>0</v>
      </c>
      <c r="I239" s="313"/>
    </row>
    <row r="240" ht="20.1" customHeight="1" spans="1:9">
      <c r="A240" s="588" t="s">
        <v>925</v>
      </c>
      <c r="B240" s="309"/>
      <c r="C240" s="31"/>
      <c r="D240" s="31"/>
      <c r="E240" s="306"/>
      <c r="F240" s="307"/>
      <c r="G240" s="308"/>
      <c r="H240" s="307">
        <f t="shared" si="3"/>
        <v>0</v>
      </c>
      <c r="I240" s="313"/>
    </row>
    <row r="241" ht="20.1" customHeight="1" spans="1:9">
      <c r="A241" s="588" t="s">
        <v>927</v>
      </c>
      <c r="B241" s="309"/>
      <c r="C241" s="31"/>
      <c r="D241" s="31"/>
      <c r="E241" s="306"/>
      <c r="F241" s="307"/>
      <c r="G241" s="308"/>
      <c r="H241" s="307">
        <f t="shared" si="3"/>
        <v>0</v>
      </c>
      <c r="I241" s="313"/>
    </row>
    <row r="242" ht="20.1" customHeight="1" spans="1:9">
      <c r="A242" s="588" t="s">
        <v>929</v>
      </c>
      <c r="B242" s="309"/>
      <c r="C242" s="31"/>
      <c r="D242" s="31"/>
      <c r="E242" s="306"/>
      <c r="F242" s="307"/>
      <c r="G242" s="308"/>
      <c r="H242" s="307">
        <f t="shared" si="3"/>
        <v>0</v>
      </c>
      <c r="I242" s="313"/>
    </row>
    <row r="243" ht="20.1" customHeight="1" spans="1:9">
      <c r="A243" s="588" t="s">
        <v>930</v>
      </c>
      <c r="B243" s="309"/>
      <c r="C243" s="31"/>
      <c r="D243" s="31"/>
      <c r="E243" s="306"/>
      <c r="F243" s="307"/>
      <c r="G243" s="308"/>
      <c r="H243" s="307">
        <f t="shared" si="3"/>
        <v>0</v>
      </c>
      <c r="I243" s="313"/>
    </row>
    <row r="244" ht="20.1" customHeight="1" spans="1:9">
      <c r="A244" s="588" t="s">
        <v>932</v>
      </c>
      <c r="B244" s="309"/>
      <c r="C244" s="31"/>
      <c r="D244" s="31"/>
      <c r="E244" s="306"/>
      <c r="F244" s="307"/>
      <c r="G244" s="308"/>
      <c r="H244" s="307">
        <f t="shared" si="3"/>
        <v>0</v>
      </c>
      <c r="I244" s="313"/>
    </row>
    <row r="245" ht="20.1" customHeight="1" spans="1:9">
      <c r="A245" s="588" t="s">
        <v>934</v>
      </c>
      <c r="B245" s="309"/>
      <c r="C245" s="31"/>
      <c r="D245" s="31"/>
      <c r="E245" s="306"/>
      <c r="F245" s="307"/>
      <c r="G245" s="308"/>
      <c r="H245" s="307">
        <f t="shared" si="3"/>
        <v>0</v>
      </c>
      <c r="I245" s="313"/>
    </row>
    <row r="246" ht="20.1" customHeight="1" spans="1:9">
      <c r="A246" s="588" t="s">
        <v>936</v>
      </c>
      <c r="B246" s="309"/>
      <c r="C246" s="31"/>
      <c r="D246" s="31"/>
      <c r="E246" s="306"/>
      <c r="F246" s="307"/>
      <c r="G246" s="308"/>
      <c r="H246" s="307">
        <f t="shared" si="3"/>
        <v>0</v>
      </c>
      <c r="I246" s="313"/>
    </row>
    <row r="247" ht="20.1" customHeight="1" spans="1:9">
      <c r="A247" s="588" t="s">
        <v>938</v>
      </c>
      <c r="B247" s="309"/>
      <c r="C247" s="31"/>
      <c r="D247" s="31"/>
      <c r="E247" s="306"/>
      <c r="F247" s="307"/>
      <c r="G247" s="308"/>
      <c r="H247" s="307">
        <f t="shared" si="3"/>
        <v>0</v>
      </c>
      <c r="I247" s="313"/>
    </row>
    <row r="248" ht="20.1" customHeight="1" spans="1:9">
      <c r="A248" s="588" t="s">
        <v>939</v>
      </c>
      <c r="B248" s="309"/>
      <c r="C248" s="31"/>
      <c r="D248" s="31"/>
      <c r="E248" s="306"/>
      <c r="F248" s="307"/>
      <c r="G248" s="308"/>
      <c r="H248" s="307">
        <f t="shared" si="3"/>
        <v>0</v>
      </c>
      <c r="I248" s="313"/>
    </row>
    <row r="249" ht="20.1" customHeight="1" spans="1:9">
      <c r="A249" s="588" t="s">
        <v>941</v>
      </c>
      <c r="B249" s="309"/>
      <c r="C249" s="31"/>
      <c r="D249" s="31"/>
      <c r="E249" s="306"/>
      <c r="F249" s="307"/>
      <c r="G249" s="308"/>
      <c r="H249" s="307">
        <f t="shared" si="3"/>
        <v>0</v>
      </c>
      <c r="I249" s="313"/>
    </row>
    <row r="250" ht="20.1" customHeight="1" spans="1:9">
      <c r="A250" s="588" t="s">
        <v>942</v>
      </c>
      <c r="B250" s="309"/>
      <c r="C250" s="31"/>
      <c r="D250" s="31"/>
      <c r="E250" s="306"/>
      <c r="F250" s="307"/>
      <c r="G250" s="308"/>
      <c r="H250" s="307">
        <f t="shared" si="3"/>
        <v>0</v>
      </c>
      <c r="I250" s="313"/>
    </row>
    <row r="251" ht="20.1" customHeight="1" spans="1:9">
      <c r="A251" s="588" t="s">
        <v>943</v>
      </c>
      <c r="B251" s="309"/>
      <c r="C251" s="31"/>
      <c r="D251" s="31"/>
      <c r="E251" s="306"/>
      <c r="F251" s="307"/>
      <c r="G251" s="308"/>
      <c r="H251" s="307">
        <f t="shared" si="3"/>
        <v>0</v>
      </c>
      <c r="I251" s="313"/>
    </row>
    <row r="252" ht="20.1" customHeight="1" spans="1:9">
      <c r="A252" s="588" t="s">
        <v>944</v>
      </c>
      <c r="B252" s="309"/>
      <c r="C252" s="31"/>
      <c r="D252" s="31"/>
      <c r="E252" s="306"/>
      <c r="F252" s="307"/>
      <c r="G252" s="308"/>
      <c r="H252" s="307">
        <f t="shared" si="3"/>
        <v>0</v>
      </c>
      <c r="I252" s="313"/>
    </row>
    <row r="253" ht="20.1" customHeight="1" spans="1:9">
      <c r="A253" s="588" t="s">
        <v>945</v>
      </c>
      <c r="B253" s="309"/>
      <c r="C253" s="31"/>
      <c r="D253" s="31"/>
      <c r="E253" s="306"/>
      <c r="F253" s="307"/>
      <c r="G253" s="308"/>
      <c r="H253" s="307">
        <f t="shared" si="3"/>
        <v>0</v>
      </c>
      <c r="I253" s="313"/>
    </row>
    <row r="254" ht="20.1" customHeight="1" spans="1:9">
      <c r="A254" s="588" t="s">
        <v>946</v>
      </c>
      <c r="B254" s="309"/>
      <c r="C254" s="31"/>
      <c r="D254" s="31"/>
      <c r="E254" s="306"/>
      <c r="F254" s="307"/>
      <c r="G254" s="308"/>
      <c r="H254" s="307">
        <f t="shared" si="3"/>
        <v>0</v>
      </c>
      <c r="I254" s="313"/>
    </row>
    <row r="255" ht="20.1" customHeight="1" spans="1:9">
      <c r="A255" s="588" t="s">
        <v>947</v>
      </c>
      <c r="B255" s="309"/>
      <c r="C255" s="31"/>
      <c r="D255" s="31"/>
      <c r="E255" s="306"/>
      <c r="F255" s="307"/>
      <c r="G255" s="308"/>
      <c r="H255" s="307">
        <f t="shared" si="3"/>
        <v>0</v>
      </c>
      <c r="I255" s="313"/>
    </row>
    <row r="256" ht="20.1" customHeight="1" spans="1:9">
      <c r="A256" s="588" t="s">
        <v>948</v>
      </c>
      <c r="B256" s="309"/>
      <c r="C256" s="31"/>
      <c r="D256" s="31"/>
      <c r="E256" s="306"/>
      <c r="F256" s="307"/>
      <c r="G256" s="308"/>
      <c r="H256" s="307">
        <f t="shared" si="3"/>
        <v>0</v>
      </c>
      <c r="I256" s="313"/>
    </row>
    <row r="257" ht="20.1" customHeight="1" spans="1:9">
      <c r="A257" s="588" t="s">
        <v>950</v>
      </c>
      <c r="B257" s="309"/>
      <c r="C257" s="31"/>
      <c r="D257" s="31"/>
      <c r="E257" s="306"/>
      <c r="F257" s="307"/>
      <c r="G257" s="308"/>
      <c r="H257" s="307">
        <f t="shared" si="3"/>
        <v>0</v>
      </c>
      <c r="I257" s="313"/>
    </row>
    <row r="258" ht="20.1" customHeight="1" spans="1:9">
      <c r="A258" s="588" t="s">
        <v>952</v>
      </c>
      <c r="B258" s="309"/>
      <c r="C258" s="31"/>
      <c r="D258" s="31"/>
      <c r="E258" s="306"/>
      <c r="F258" s="307"/>
      <c r="G258" s="308"/>
      <c r="H258" s="307">
        <f t="shared" si="3"/>
        <v>0</v>
      </c>
      <c r="I258" s="313"/>
    </row>
    <row r="259" ht="20.1" customHeight="1" spans="1:9">
      <c r="A259" s="588" t="s">
        <v>954</v>
      </c>
      <c r="B259" s="309"/>
      <c r="C259" s="31"/>
      <c r="D259" s="31"/>
      <c r="E259" s="306"/>
      <c r="F259" s="307"/>
      <c r="G259" s="308"/>
      <c r="H259" s="307">
        <f t="shared" si="3"/>
        <v>0</v>
      </c>
      <c r="I259" s="313"/>
    </row>
    <row r="260" ht="20.1" customHeight="1" spans="1:9">
      <c r="A260" s="588" t="s">
        <v>956</v>
      </c>
      <c r="B260" s="309"/>
      <c r="C260" s="31"/>
      <c r="D260" s="31"/>
      <c r="E260" s="306"/>
      <c r="F260" s="307"/>
      <c r="G260" s="308"/>
      <c r="H260" s="307">
        <f t="shared" si="3"/>
        <v>0</v>
      </c>
      <c r="I260" s="313"/>
    </row>
    <row r="261" ht="20.1" customHeight="1" spans="1:9">
      <c r="A261" s="588" t="s">
        <v>958</v>
      </c>
      <c r="B261" s="309"/>
      <c r="C261" s="31"/>
      <c r="D261" s="31"/>
      <c r="E261" s="306"/>
      <c r="F261" s="307"/>
      <c r="G261" s="308"/>
      <c r="H261" s="307">
        <f t="shared" si="3"/>
        <v>0</v>
      </c>
      <c r="I261" s="313"/>
    </row>
    <row r="262" ht="20.1" customHeight="1" spans="1:9">
      <c r="A262" s="588" t="s">
        <v>960</v>
      </c>
      <c r="B262" s="309"/>
      <c r="C262" s="31"/>
      <c r="D262" s="31"/>
      <c r="E262" s="306"/>
      <c r="F262" s="307"/>
      <c r="G262" s="308"/>
      <c r="H262" s="307">
        <f t="shared" ref="H262:H325" si="4">F262+G262</f>
        <v>0</v>
      </c>
      <c r="I262" s="313"/>
    </row>
    <row r="263" ht="20.1" customHeight="1" spans="1:9">
      <c r="A263" s="588" t="s">
        <v>961</v>
      </c>
      <c r="B263" s="309"/>
      <c r="C263" s="31"/>
      <c r="D263" s="31"/>
      <c r="E263" s="306"/>
      <c r="F263" s="307"/>
      <c r="G263" s="308"/>
      <c r="H263" s="307">
        <f t="shared" si="4"/>
        <v>0</v>
      </c>
      <c r="I263" s="313"/>
    </row>
    <row r="264" ht="20.1" customHeight="1" spans="1:9">
      <c r="A264" s="588" t="s">
        <v>963</v>
      </c>
      <c r="B264" s="309"/>
      <c r="C264" s="31"/>
      <c r="D264" s="31"/>
      <c r="E264" s="306"/>
      <c r="F264" s="307"/>
      <c r="G264" s="308"/>
      <c r="H264" s="307">
        <f t="shared" si="4"/>
        <v>0</v>
      </c>
      <c r="I264" s="313"/>
    </row>
    <row r="265" ht="20.1" customHeight="1" spans="1:9">
      <c r="A265" s="588" t="s">
        <v>965</v>
      </c>
      <c r="B265" s="309"/>
      <c r="C265" s="31"/>
      <c r="D265" s="31"/>
      <c r="E265" s="306"/>
      <c r="F265" s="307"/>
      <c r="G265" s="308"/>
      <c r="H265" s="307">
        <f t="shared" si="4"/>
        <v>0</v>
      </c>
      <c r="I265" s="313"/>
    </row>
    <row r="266" ht="20.1" customHeight="1" spans="1:9">
      <c r="A266" s="588" t="s">
        <v>967</v>
      </c>
      <c r="B266" s="309"/>
      <c r="C266" s="31"/>
      <c r="D266" s="31"/>
      <c r="E266" s="306"/>
      <c r="F266" s="307"/>
      <c r="G266" s="308"/>
      <c r="H266" s="307">
        <f t="shared" si="4"/>
        <v>0</v>
      </c>
      <c r="I266" s="313"/>
    </row>
    <row r="267" ht="20.1" customHeight="1" spans="1:9">
      <c r="A267" s="588" t="s">
        <v>969</v>
      </c>
      <c r="B267" s="309"/>
      <c r="C267" s="31"/>
      <c r="D267" s="31"/>
      <c r="E267" s="306"/>
      <c r="F267" s="307"/>
      <c r="G267" s="308"/>
      <c r="H267" s="307">
        <f t="shared" si="4"/>
        <v>0</v>
      </c>
      <c r="I267" s="313"/>
    </row>
    <row r="268" ht="20.1" customHeight="1" spans="1:9">
      <c r="A268" s="588" t="s">
        <v>970</v>
      </c>
      <c r="B268" s="309"/>
      <c r="C268" s="31"/>
      <c r="D268" s="31"/>
      <c r="E268" s="306"/>
      <c r="F268" s="307"/>
      <c r="G268" s="308"/>
      <c r="H268" s="307">
        <f t="shared" si="4"/>
        <v>0</v>
      </c>
      <c r="I268" s="313"/>
    </row>
    <row r="269" ht="20.1" customHeight="1" spans="1:9">
      <c r="A269" s="588" t="s">
        <v>972</v>
      </c>
      <c r="B269" s="309"/>
      <c r="C269" s="31"/>
      <c r="D269" s="31"/>
      <c r="E269" s="306"/>
      <c r="F269" s="307"/>
      <c r="G269" s="308"/>
      <c r="H269" s="307">
        <f t="shared" si="4"/>
        <v>0</v>
      </c>
      <c r="I269" s="313"/>
    </row>
    <row r="270" ht="20.1" customHeight="1" spans="1:9">
      <c r="A270" s="588" t="s">
        <v>974</v>
      </c>
      <c r="B270" s="309"/>
      <c r="C270" s="31"/>
      <c r="D270" s="31"/>
      <c r="E270" s="306"/>
      <c r="F270" s="307"/>
      <c r="G270" s="308"/>
      <c r="H270" s="307">
        <f t="shared" si="4"/>
        <v>0</v>
      </c>
      <c r="I270" s="313"/>
    </row>
    <row r="271" ht="20.1" customHeight="1" spans="1:9">
      <c r="A271" s="588" t="s">
        <v>976</v>
      </c>
      <c r="B271" s="309"/>
      <c r="C271" s="31"/>
      <c r="D271" s="31"/>
      <c r="E271" s="306"/>
      <c r="F271" s="307"/>
      <c r="G271" s="308"/>
      <c r="H271" s="307">
        <f t="shared" si="4"/>
        <v>0</v>
      </c>
      <c r="I271" s="313"/>
    </row>
    <row r="272" ht="20.1" customHeight="1" spans="1:9">
      <c r="A272" s="588" t="s">
        <v>977</v>
      </c>
      <c r="B272" s="309"/>
      <c r="C272" s="31"/>
      <c r="D272" s="31"/>
      <c r="E272" s="306"/>
      <c r="F272" s="307"/>
      <c r="G272" s="308"/>
      <c r="H272" s="307">
        <f t="shared" si="4"/>
        <v>0</v>
      </c>
      <c r="I272" s="313"/>
    </row>
    <row r="273" ht="20.1" customHeight="1" spans="1:9">
      <c r="A273" s="588" t="s">
        <v>979</v>
      </c>
      <c r="B273" s="309"/>
      <c r="C273" s="31"/>
      <c r="D273" s="31"/>
      <c r="E273" s="306"/>
      <c r="F273" s="307"/>
      <c r="G273" s="308"/>
      <c r="H273" s="307">
        <f t="shared" si="4"/>
        <v>0</v>
      </c>
      <c r="I273" s="313"/>
    </row>
    <row r="274" ht="20.1" customHeight="1" spans="1:9">
      <c r="A274" s="588" t="s">
        <v>981</v>
      </c>
      <c r="B274" s="309"/>
      <c r="C274" s="31"/>
      <c r="D274" s="31"/>
      <c r="E274" s="306"/>
      <c r="F274" s="307"/>
      <c r="G274" s="308"/>
      <c r="H274" s="307">
        <f t="shared" si="4"/>
        <v>0</v>
      </c>
      <c r="I274" s="313"/>
    </row>
    <row r="275" ht="20.1" customHeight="1" spans="1:9">
      <c r="A275" s="588" t="s">
        <v>983</v>
      </c>
      <c r="B275" s="309"/>
      <c r="C275" s="31"/>
      <c r="D275" s="31"/>
      <c r="E275" s="306"/>
      <c r="F275" s="307"/>
      <c r="G275" s="308"/>
      <c r="H275" s="307">
        <f t="shared" si="4"/>
        <v>0</v>
      </c>
      <c r="I275" s="313"/>
    </row>
    <row r="276" ht="20.1" customHeight="1" spans="1:9">
      <c r="A276" s="588" t="s">
        <v>985</v>
      </c>
      <c r="B276" s="309"/>
      <c r="C276" s="31"/>
      <c r="D276" s="31"/>
      <c r="E276" s="306"/>
      <c r="F276" s="307"/>
      <c r="G276" s="308"/>
      <c r="H276" s="307">
        <f t="shared" si="4"/>
        <v>0</v>
      </c>
      <c r="I276" s="313"/>
    </row>
    <row r="277" ht="20.1" customHeight="1" spans="1:9">
      <c r="A277" s="588" t="s">
        <v>987</v>
      </c>
      <c r="B277" s="309"/>
      <c r="C277" s="31"/>
      <c r="D277" s="31"/>
      <c r="E277" s="306"/>
      <c r="F277" s="307"/>
      <c r="G277" s="308"/>
      <c r="H277" s="307">
        <f t="shared" si="4"/>
        <v>0</v>
      </c>
      <c r="I277" s="313"/>
    </row>
    <row r="278" ht="20.1" customHeight="1" spans="1:9">
      <c r="A278" s="588" t="s">
        <v>988</v>
      </c>
      <c r="B278" s="309"/>
      <c r="C278" s="31"/>
      <c r="D278" s="31"/>
      <c r="E278" s="306"/>
      <c r="F278" s="307"/>
      <c r="G278" s="308"/>
      <c r="H278" s="307">
        <f t="shared" si="4"/>
        <v>0</v>
      </c>
      <c r="I278" s="313"/>
    </row>
    <row r="279" ht="20.1" customHeight="1" spans="1:9">
      <c r="A279" s="588" t="s">
        <v>989</v>
      </c>
      <c r="B279" s="309"/>
      <c r="C279" s="31"/>
      <c r="D279" s="31"/>
      <c r="E279" s="306"/>
      <c r="F279" s="307"/>
      <c r="G279" s="308"/>
      <c r="H279" s="307">
        <f t="shared" si="4"/>
        <v>0</v>
      </c>
      <c r="I279" s="313"/>
    </row>
    <row r="280" ht="20.1" customHeight="1" spans="1:9">
      <c r="A280" s="588" t="s">
        <v>991</v>
      </c>
      <c r="B280" s="309"/>
      <c r="C280" s="31"/>
      <c r="D280" s="31"/>
      <c r="E280" s="306"/>
      <c r="F280" s="307"/>
      <c r="G280" s="308"/>
      <c r="H280" s="307">
        <f t="shared" si="4"/>
        <v>0</v>
      </c>
      <c r="I280" s="313"/>
    </row>
    <row r="281" ht="20.1" customHeight="1" spans="1:9">
      <c r="A281" s="588" t="s">
        <v>992</v>
      </c>
      <c r="B281" s="309"/>
      <c r="C281" s="31"/>
      <c r="D281" s="31"/>
      <c r="E281" s="306"/>
      <c r="F281" s="307"/>
      <c r="G281" s="308"/>
      <c r="H281" s="307">
        <f t="shared" si="4"/>
        <v>0</v>
      </c>
      <c r="I281" s="313"/>
    </row>
    <row r="282" ht="20.1" customHeight="1" spans="1:9">
      <c r="A282" s="588" t="s">
        <v>993</v>
      </c>
      <c r="B282" s="309"/>
      <c r="C282" s="31"/>
      <c r="D282" s="31"/>
      <c r="E282" s="306"/>
      <c r="F282" s="307"/>
      <c r="G282" s="308"/>
      <c r="H282" s="307">
        <f t="shared" si="4"/>
        <v>0</v>
      </c>
      <c r="I282" s="313"/>
    </row>
    <row r="283" ht="20.1" customHeight="1" spans="1:9">
      <c r="A283" s="588" t="s">
        <v>995</v>
      </c>
      <c r="B283" s="309"/>
      <c r="C283" s="31"/>
      <c r="D283" s="31"/>
      <c r="E283" s="306"/>
      <c r="F283" s="307"/>
      <c r="G283" s="308"/>
      <c r="H283" s="307">
        <f t="shared" si="4"/>
        <v>0</v>
      </c>
      <c r="I283" s="313"/>
    </row>
    <row r="284" ht="20.1" customHeight="1" spans="1:9">
      <c r="A284" s="588" t="s">
        <v>997</v>
      </c>
      <c r="B284" s="309"/>
      <c r="C284" s="31"/>
      <c r="D284" s="31"/>
      <c r="E284" s="306"/>
      <c r="F284" s="307"/>
      <c r="G284" s="308"/>
      <c r="H284" s="307">
        <f t="shared" si="4"/>
        <v>0</v>
      </c>
      <c r="I284" s="313"/>
    </row>
    <row r="285" ht="20.1" customHeight="1" spans="1:9">
      <c r="A285" s="588" t="s">
        <v>999</v>
      </c>
      <c r="B285" s="309"/>
      <c r="C285" s="31"/>
      <c r="D285" s="31"/>
      <c r="E285" s="306"/>
      <c r="F285" s="307"/>
      <c r="G285" s="308"/>
      <c r="H285" s="307">
        <f t="shared" si="4"/>
        <v>0</v>
      </c>
      <c r="I285" s="313"/>
    </row>
    <row r="286" ht="20.1" customHeight="1" spans="1:9">
      <c r="A286" s="588" t="s">
        <v>1001</v>
      </c>
      <c r="B286" s="309"/>
      <c r="C286" s="31"/>
      <c r="D286" s="31"/>
      <c r="E286" s="306"/>
      <c r="F286" s="307"/>
      <c r="G286" s="308"/>
      <c r="H286" s="307">
        <f t="shared" si="4"/>
        <v>0</v>
      </c>
      <c r="I286" s="313"/>
    </row>
    <row r="287" ht="20.1" customHeight="1" spans="1:9">
      <c r="A287" s="588" t="s">
        <v>1003</v>
      </c>
      <c r="B287" s="309"/>
      <c r="C287" s="31"/>
      <c r="D287" s="31"/>
      <c r="E287" s="306"/>
      <c r="F287" s="307"/>
      <c r="G287" s="308"/>
      <c r="H287" s="307">
        <f t="shared" si="4"/>
        <v>0</v>
      </c>
      <c r="I287" s="313"/>
    </row>
    <row r="288" ht="20.1" customHeight="1" spans="1:9">
      <c r="A288" s="588" t="s">
        <v>1005</v>
      </c>
      <c r="B288" s="309"/>
      <c r="C288" s="31"/>
      <c r="D288" s="31"/>
      <c r="E288" s="306"/>
      <c r="F288" s="307"/>
      <c r="G288" s="308"/>
      <c r="H288" s="307">
        <f t="shared" si="4"/>
        <v>0</v>
      </c>
      <c r="I288" s="313"/>
    </row>
    <row r="289" ht="20.1" customHeight="1" spans="1:9">
      <c r="A289" s="588" t="s">
        <v>1006</v>
      </c>
      <c r="B289" s="309"/>
      <c r="C289" s="31"/>
      <c r="D289" s="31"/>
      <c r="E289" s="306"/>
      <c r="F289" s="307"/>
      <c r="G289" s="308"/>
      <c r="H289" s="307">
        <f t="shared" si="4"/>
        <v>0</v>
      </c>
      <c r="I289" s="313"/>
    </row>
    <row r="290" ht="20.1" customHeight="1" spans="1:9">
      <c r="A290" s="588" t="s">
        <v>1007</v>
      </c>
      <c r="B290" s="309"/>
      <c r="C290" s="31"/>
      <c r="D290" s="31"/>
      <c r="E290" s="306"/>
      <c r="F290" s="307"/>
      <c r="G290" s="308"/>
      <c r="H290" s="307">
        <f t="shared" si="4"/>
        <v>0</v>
      </c>
      <c r="I290" s="313"/>
    </row>
    <row r="291" ht="20.1" customHeight="1" spans="1:9">
      <c r="A291" s="588" t="s">
        <v>1009</v>
      </c>
      <c r="B291" s="309"/>
      <c r="C291" s="31"/>
      <c r="D291" s="31"/>
      <c r="E291" s="306"/>
      <c r="F291" s="307"/>
      <c r="G291" s="308"/>
      <c r="H291" s="307">
        <f t="shared" si="4"/>
        <v>0</v>
      </c>
      <c r="I291" s="313"/>
    </row>
    <row r="292" ht="20.1" customHeight="1" spans="1:9">
      <c r="A292" s="588" t="s">
        <v>1010</v>
      </c>
      <c r="B292" s="309"/>
      <c r="C292" s="31"/>
      <c r="D292" s="31"/>
      <c r="E292" s="306"/>
      <c r="F292" s="307"/>
      <c r="G292" s="308"/>
      <c r="H292" s="307">
        <f t="shared" si="4"/>
        <v>0</v>
      </c>
      <c r="I292" s="313"/>
    </row>
    <row r="293" ht="20.1" customHeight="1" spans="1:9">
      <c r="A293" s="588" t="s">
        <v>1011</v>
      </c>
      <c r="B293" s="309"/>
      <c r="C293" s="31"/>
      <c r="D293" s="31"/>
      <c r="E293" s="306"/>
      <c r="F293" s="307"/>
      <c r="G293" s="308"/>
      <c r="H293" s="307">
        <f t="shared" si="4"/>
        <v>0</v>
      </c>
      <c r="I293" s="313"/>
    </row>
    <row r="294" ht="20.1" customHeight="1" spans="1:9">
      <c r="A294" s="588" t="s">
        <v>1013</v>
      </c>
      <c r="B294" s="309"/>
      <c r="C294" s="31"/>
      <c r="D294" s="31"/>
      <c r="E294" s="306"/>
      <c r="F294" s="307"/>
      <c r="G294" s="308"/>
      <c r="H294" s="307">
        <f t="shared" si="4"/>
        <v>0</v>
      </c>
      <c r="I294" s="313"/>
    </row>
    <row r="295" ht="20.1" customHeight="1" spans="1:9">
      <c r="A295" s="588" t="s">
        <v>1014</v>
      </c>
      <c r="B295" s="309"/>
      <c r="C295" s="31"/>
      <c r="D295" s="31"/>
      <c r="E295" s="306"/>
      <c r="F295" s="307"/>
      <c r="G295" s="308"/>
      <c r="H295" s="307">
        <f t="shared" si="4"/>
        <v>0</v>
      </c>
      <c r="I295" s="313"/>
    </row>
    <row r="296" ht="20.1" customHeight="1" spans="1:9">
      <c r="A296" s="588" t="s">
        <v>1015</v>
      </c>
      <c r="B296" s="309"/>
      <c r="C296" s="31"/>
      <c r="D296" s="31"/>
      <c r="E296" s="306"/>
      <c r="F296" s="307"/>
      <c r="G296" s="308"/>
      <c r="H296" s="307">
        <f t="shared" si="4"/>
        <v>0</v>
      </c>
      <c r="I296" s="313"/>
    </row>
    <row r="297" ht="20.1" customHeight="1" spans="1:9">
      <c r="A297" s="588" t="s">
        <v>1017</v>
      </c>
      <c r="B297" s="309"/>
      <c r="C297" s="31"/>
      <c r="D297" s="31"/>
      <c r="E297" s="306"/>
      <c r="F297" s="307"/>
      <c r="G297" s="308"/>
      <c r="H297" s="307">
        <f t="shared" si="4"/>
        <v>0</v>
      </c>
      <c r="I297" s="313"/>
    </row>
    <row r="298" ht="20.1" customHeight="1" spans="1:9">
      <c r="A298" s="588" t="s">
        <v>1018</v>
      </c>
      <c r="B298" s="309"/>
      <c r="C298" s="31"/>
      <c r="D298" s="31"/>
      <c r="E298" s="306"/>
      <c r="F298" s="307"/>
      <c r="G298" s="308"/>
      <c r="H298" s="307">
        <f t="shared" si="4"/>
        <v>0</v>
      </c>
      <c r="I298" s="313"/>
    </row>
    <row r="299" ht="20.1" customHeight="1" spans="1:9">
      <c r="A299" s="588" t="s">
        <v>1020</v>
      </c>
      <c r="B299" s="309"/>
      <c r="C299" s="31"/>
      <c r="D299" s="31"/>
      <c r="E299" s="306"/>
      <c r="F299" s="307"/>
      <c r="G299" s="308"/>
      <c r="H299" s="307">
        <f t="shared" si="4"/>
        <v>0</v>
      </c>
      <c r="I299" s="313"/>
    </row>
    <row r="300" ht="20.1" customHeight="1" spans="1:9">
      <c r="A300" s="588" t="s">
        <v>1022</v>
      </c>
      <c r="B300" s="309"/>
      <c r="C300" s="31"/>
      <c r="D300" s="31"/>
      <c r="E300" s="306"/>
      <c r="F300" s="307"/>
      <c r="G300" s="308"/>
      <c r="H300" s="307">
        <f t="shared" si="4"/>
        <v>0</v>
      </c>
      <c r="I300" s="313"/>
    </row>
    <row r="301" ht="20.1" customHeight="1" spans="1:9">
      <c r="A301" s="588" t="s">
        <v>1023</v>
      </c>
      <c r="B301" s="309"/>
      <c r="C301" s="31"/>
      <c r="D301" s="31"/>
      <c r="E301" s="306"/>
      <c r="F301" s="307"/>
      <c r="G301" s="308"/>
      <c r="H301" s="307">
        <f t="shared" si="4"/>
        <v>0</v>
      </c>
      <c r="I301" s="313"/>
    </row>
    <row r="302" ht="20.1" customHeight="1" spans="1:9">
      <c r="A302" s="588" t="s">
        <v>1025</v>
      </c>
      <c r="B302" s="309"/>
      <c r="C302" s="31"/>
      <c r="D302" s="31"/>
      <c r="E302" s="306"/>
      <c r="F302" s="307"/>
      <c r="G302" s="308"/>
      <c r="H302" s="307">
        <f t="shared" si="4"/>
        <v>0</v>
      </c>
      <c r="I302" s="313"/>
    </row>
    <row r="303" ht="20.1" customHeight="1" spans="1:9">
      <c r="A303" s="588" t="s">
        <v>1027</v>
      </c>
      <c r="B303" s="309"/>
      <c r="C303" s="31"/>
      <c r="D303" s="31"/>
      <c r="E303" s="306"/>
      <c r="F303" s="307"/>
      <c r="G303" s="308"/>
      <c r="H303" s="307">
        <f t="shared" si="4"/>
        <v>0</v>
      </c>
      <c r="I303" s="313"/>
    </row>
    <row r="304" ht="20.1" customHeight="1" spans="1:9">
      <c r="A304" s="588" t="s">
        <v>1028</v>
      </c>
      <c r="B304" s="309"/>
      <c r="C304" s="31"/>
      <c r="D304" s="31"/>
      <c r="E304" s="306"/>
      <c r="F304" s="307"/>
      <c r="G304" s="308"/>
      <c r="H304" s="307">
        <f t="shared" si="4"/>
        <v>0</v>
      </c>
      <c r="I304" s="313"/>
    </row>
    <row r="305" ht="20.1" customHeight="1" spans="1:9">
      <c r="A305" s="588" t="s">
        <v>1030</v>
      </c>
      <c r="B305" s="309"/>
      <c r="C305" s="31"/>
      <c r="D305" s="31"/>
      <c r="E305" s="306"/>
      <c r="F305" s="307"/>
      <c r="G305" s="308"/>
      <c r="H305" s="307">
        <f t="shared" si="4"/>
        <v>0</v>
      </c>
      <c r="I305" s="313"/>
    </row>
    <row r="306" ht="20.1" customHeight="1" spans="1:9">
      <c r="A306" s="588" t="s">
        <v>1032</v>
      </c>
      <c r="B306" s="309"/>
      <c r="C306" s="31"/>
      <c r="D306" s="31"/>
      <c r="E306" s="306"/>
      <c r="F306" s="307"/>
      <c r="G306" s="308"/>
      <c r="H306" s="307">
        <f t="shared" si="4"/>
        <v>0</v>
      </c>
      <c r="I306" s="313"/>
    </row>
    <row r="307" ht="20.1" customHeight="1" spans="1:9">
      <c r="A307" s="588" t="s">
        <v>1034</v>
      </c>
      <c r="B307" s="309"/>
      <c r="C307" s="31"/>
      <c r="D307" s="31"/>
      <c r="E307" s="306"/>
      <c r="F307" s="307"/>
      <c r="G307" s="308"/>
      <c r="H307" s="307">
        <f t="shared" si="4"/>
        <v>0</v>
      </c>
      <c r="I307" s="313"/>
    </row>
    <row r="308" ht="20.1" customHeight="1" spans="1:9">
      <c r="A308" s="588" t="s">
        <v>1036</v>
      </c>
      <c r="B308" s="309"/>
      <c r="C308" s="31"/>
      <c r="D308" s="31"/>
      <c r="E308" s="306"/>
      <c r="F308" s="307"/>
      <c r="G308" s="308"/>
      <c r="H308" s="307">
        <f t="shared" si="4"/>
        <v>0</v>
      </c>
      <c r="I308" s="313"/>
    </row>
    <row r="309" ht="20.1" customHeight="1" spans="1:9">
      <c r="A309" s="588" t="s">
        <v>1037</v>
      </c>
      <c r="B309" s="309"/>
      <c r="C309" s="31"/>
      <c r="D309" s="31"/>
      <c r="E309" s="306"/>
      <c r="F309" s="307"/>
      <c r="G309" s="308"/>
      <c r="H309" s="307">
        <f t="shared" si="4"/>
        <v>0</v>
      </c>
      <c r="I309" s="313"/>
    </row>
    <row r="310" ht="20.1" customHeight="1" spans="1:9">
      <c r="A310" s="588" t="s">
        <v>1038</v>
      </c>
      <c r="B310" s="309"/>
      <c r="C310" s="31"/>
      <c r="D310" s="31"/>
      <c r="E310" s="306"/>
      <c r="F310" s="307"/>
      <c r="G310" s="308"/>
      <c r="H310" s="307">
        <f t="shared" si="4"/>
        <v>0</v>
      </c>
      <c r="I310" s="313"/>
    </row>
    <row r="311" ht="20.1" customHeight="1" spans="1:9">
      <c r="A311" s="588" t="s">
        <v>1040</v>
      </c>
      <c r="B311" s="309"/>
      <c r="C311" s="31"/>
      <c r="D311" s="31"/>
      <c r="E311" s="306"/>
      <c r="F311" s="307"/>
      <c r="G311" s="308"/>
      <c r="H311" s="307">
        <f t="shared" si="4"/>
        <v>0</v>
      </c>
      <c r="I311" s="313"/>
    </row>
    <row r="312" ht="20.1" customHeight="1" spans="1:9">
      <c r="A312" s="588" t="s">
        <v>1042</v>
      </c>
      <c r="B312" s="309"/>
      <c r="C312" s="31"/>
      <c r="D312" s="31"/>
      <c r="E312" s="306"/>
      <c r="F312" s="307"/>
      <c r="G312" s="308"/>
      <c r="H312" s="307">
        <f t="shared" si="4"/>
        <v>0</v>
      </c>
      <c r="I312" s="313"/>
    </row>
    <row r="313" ht="20.1" customHeight="1" spans="1:9">
      <c r="A313" s="588" t="s">
        <v>1044</v>
      </c>
      <c r="B313" s="309"/>
      <c r="C313" s="31"/>
      <c r="D313" s="31"/>
      <c r="E313" s="306"/>
      <c r="F313" s="307"/>
      <c r="G313" s="308"/>
      <c r="H313" s="307">
        <f t="shared" si="4"/>
        <v>0</v>
      </c>
      <c r="I313" s="313"/>
    </row>
    <row r="314" ht="20.1" customHeight="1" spans="1:9">
      <c r="A314" s="588" t="s">
        <v>1046</v>
      </c>
      <c r="B314" s="309"/>
      <c r="C314" s="31"/>
      <c r="D314" s="31"/>
      <c r="E314" s="306"/>
      <c r="F314" s="307"/>
      <c r="G314" s="308"/>
      <c r="H314" s="307">
        <f t="shared" si="4"/>
        <v>0</v>
      </c>
      <c r="I314" s="313"/>
    </row>
    <row r="315" ht="20.1" customHeight="1" spans="1:9">
      <c r="A315" s="588" t="s">
        <v>1047</v>
      </c>
      <c r="B315" s="309"/>
      <c r="C315" s="31"/>
      <c r="D315" s="31"/>
      <c r="E315" s="306"/>
      <c r="F315" s="307"/>
      <c r="G315" s="308"/>
      <c r="H315" s="307">
        <f t="shared" si="4"/>
        <v>0</v>
      </c>
      <c r="I315" s="313"/>
    </row>
    <row r="316" ht="20.1" customHeight="1" spans="1:9">
      <c r="A316" s="588" t="s">
        <v>1049</v>
      </c>
      <c r="B316" s="309"/>
      <c r="C316" s="31"/>
      <c r="D316" s="31"/>
      <c r="E316" s="306"/>
      <c r="F316" s="307"/>
      <c r="G316" s="308"/>
      <c r="H316" s="307">
        <f t="shared" si="4"/>
        <v>0</v>
      </c>
      <c r="I316" s="313"/>
    </row>
    <row r="317" ht="20.1" customHeight="1" spans="1:9">
      <c r="A317" s="588" t="s">
        <v>1050</v>
      </c>
      <c r="B317" s="309"/>
      <c r="C317" s="31"/>
      <c r="D317" s="31"/>
      <c r="E317" s="306"/>
      <c r="F317" s="307"/>
      <c r="G317" s="308"/>
      <c r="H317" s="307">
        <f t="shared" si="4"/>
        <v>0</v>
      </c>
      <c r="I317" s="313"/>
    </row>
    <row r="318" ht="20.1" customHeight="1" spans="1:9">
      <c r="A318" s="588" t="s">
        <v>1052</v>
      </c>
      <c r="B318" s="309"/>
      <c r="C318" s="31"/>
      <c r="D318" s="31"/>
      <c r="E318" s="306"/>
      <c r="F318" s="307"/>
      <c r="G318" s="308"/>
      <c r="H318" s="307">
        <f t="shared" si="4"/>
        <v>0</v>
      </c>
      <c r="I318" s="313"/>
    </row>
    <row r="319" ht="20.1" customHeight="1" spans="1:9">
      <c r="A319" s="588" t="s">
        <v>1054</v>
      </c>
      <c r="B319" s="309"/>
      <c r="C319" s="31"/>
      <c r="D319" s="31"/>
      <c r="E319" s="306"/>
      <c r="F319" s="307"/>
      <c r="G319" s="308"/>
      <c r="H319" s="307">
        <f t="shared" si="4"/>
        <v>0</v>
      </c>
      <c r="I319" s="313"/>
    </row>
    <row r="320" ht="20.1" customHeight="1" spans="1:9">
      <c r="A320" s="588" t="s">
        <v>1056</v>
      </c>
      <c r="B320" s="309"/>
      <c r="C320" s="31"/>
      <c r="D320" s="31"/>
      <c r="E320" s="306"/>
      <c r="F320" s="307"/>
      <c r="G320" s="308"/>
      <c r="H320" s="307">
        <f t="shared" si="4"/>
        <v>0</v>
      </c>
      <c r="I320" s="313"/>
    </row>
    <row r="321" ht="20.1" customHeight="1" spans="1:9">
      <c r="A321" s="588" t="s">
        <v>1057</v>
      </c>
      <c r="B321" s="309"/>
      <c r="C321" s="31"/>
      <c r="D321" s="31"/>
      <c r="E321" s="306"/>
      <c r="F321" s="307"/>
      <c r="G321" s="308"/>
      <c r="H321" s="307">
        <f t="shared" si="4"/>
        <v>0</v>
      </c>
      <c r="I321" s="313"/>
    </row>
    <row r="322" ht="20.1" customHeight="1" spans="1:9">
      <c r="A322" s="588" t="s">
        <v>1059</v>
      </c>
      <c r="B322" s="309"/>
      <c r="C322" s="31"/>
      <c r="D322" s="31"/>
      <c r="E322" s="306"/>
      <c r="F322" s="307"/>
      <c r="G322" s="308"/>
      <c r="H322" s="307">
        <f t="shared" si="4"/>
        <v>0</v>
      </c>
      <c r="I322" s="313"/>
    </row>
    <row r="323" ht="20.1" customHeight="1" spans="1:9">
      <c r="A323" s="588" t="s">
        <v>1060</v>
      </c>
      <c r="B323" s="309"/>
      <c r="C323" s="31"/>
      <c r="D323" s="31"/>
      <c r="E323" s="306"/>
      <c r="F323" s="307"/>
      <c r="G323" s="308"/>
      <c r="H323" s="307">
        <f t="shared" si="4"/>
        <v>0</v>
      </c>
      <c r="I323" s="313"/>
    </row>
    <row r="324" ht="20.1" customHeight="1" spans="1:9">
      <c r="A324" s="588" t="s">
        <v>1061</v>
      </c>
      <c r="B324" s="309"/>
      <c r="C324" s="31"/>
      <c r="D324" s="31"/>
      <c r="E324" s="306"/>
      <c r="F324" s="307"/>
      <c r="G324" s="308"/>
      <c r="H324" s="307">
        <f t="shared" si="4"/>
        <v>0</v>
      </c>
      <c r="I324" s="313"/>
    </row>
    <row r="325" ht="20.1" customHeight="1" spans="1:9">
      <c r="A325" s="588" t="s">
        <v>1063</v>
      </c>
      <c r="B325" s="309"/>
      <c r="C325" s="31"/>
      <c r="D325" s="31"/>
      <c r="E325" s="306"/>
      <c r="F325" s="307"/>
      <c r="G325" s="308"/>
      <c r="H325" s="307">
        <f t="shared" si="4"/>
        <v>0</v>
      </c>
      <c r="I325" s="313"/>
    </row>
    <row r="326" ht="20.1" customHeight="1" spans="1:9">
      <c r="A326" s="588" t="s">
        <v>1065</v>
      </c>
      <c r="B326" s="309"/>
      <c r="C326" s="31"/>
      <c r="D326" s="31"/>
      <c r="E326" s="306"/>
      <c r="F326" s="307"/>
      <c r="G326" s="308"/>
      <c r="H326" s="307">
        <f t="shared" ref="H326:H389" si="5">F326+G326</f>
        <v>0</v>
      </c>
      <c r="I326" s="313"/>
    </row>
    <row r="327" ht="20.1" customHeight="1" spans="1:9">
      <c r="A327" s="588" t="s">
        <v>1067</v>
      </c>
      <c r="B327" s="309"/>
      <c r="C327" s="31"/>
      <c r="D327" s="31"/>
      <c r="E327" s="306"/>
      <c r="F327" s="307"/>
      <c r="G327" s="308"/>
      <c r="H327" s="307">
        <f t="shared" si="5"/>
        <v>0</v>
      </c>
      <c r="I327" s="313"/>
    </row>
    <row r="328" ht="20.1" customHeight="1" spans="1:9">
      <c r="A328" s="588" t="s">
        <v>1068</v>
      </c>
      <c r="B328" s="309"/>
      <c r="C328" s="31"/>
      <c r="D328" s="31"/>
      <c r="E328" s="306"/>
      <c r="F328" s="307"/>
      <c r="G328" s="308"/>
      <c r="H328" s="307">
        <f t="shared" si="5"/>
        <v>0</v>
      </c>
      <c r="I328" s="313"/>
    </row>
    <row r="329" ht="20.1" customHeight="1" spans="1:9">
      <c r="A329" s="588" t="s">
        <v>1070</v>
      </c>
      <c r="B329" s="309"/>
      <c r="C329" s="31"/>
      <c r="D329" s="31"/>
      <c r="E329" s="306"/>
      <c r="F329" s="307"/>
      <c r="G329" s="308"/>
      <c r="H329" s="307">
        <f t="shared" si="5"/>
        <v>0</v>
      </c>
      <c r="I329" s="313"/>
    </row>
    <row r="330" ht="20.1" customHeight="1" spans="1:9">
      <c r="A330" s="588" t="s">
        <v>1071</v>
      </c>
      <c r="B330" s="309"/>
      <c r="C330" s="31"/>
      <c r="D330" s="31"/>
      <c r="E330" s="306"/>
      <c r="F330" s="307"/>
      <c r="G330" s="308"/>
      <c r="H330" s="307">
        <f t="shared" si="5"/>
        <v>0</v>
      </c>
      <c r="I330" s="313"/>
    </row>
    <row r="331" ht="20.1" customHeight="1" spans="1:9">
      <c r="A331" s="588" t="s">
        <v>1072</v>
      </c>
      <c r="B331" s="309"/>
      <c r="C331" s="31"/>
      <c r="D331" s="31"/>
      <c r="E331" s="306"/>
      <c r="F331" s="307"/>
      <c r="G331" s="308"/>
      <c r="H331" s="307">
        <f t="shared" si="5"/>
        <v>0</v>
      </c>
      <c r="I331" s="313"/>
    </row>
    <row r="332" ht="20.1" customHeight="1" spans="1:9">
      <c r="A332" s="588" t="s">
        <v>1074</v>
      </c>
      <c r="B332" s="309"/>
      <c r="C332" s="31"/>
      <c r="D332" s="31"/>
      <c r="E332" s="306"/>
      <c r="F332" s="307"/>
      <c r="G332" s="308"/>
      <c r="H332" s="307">
        <f t="shared" si="5"/>
        <v>0</v>
      </c>
      <c r="I332" s="313"/>
    </row>
    <row r="333" ht="20.1" customHeight="1" spans="1:9">
      <c r="A333" s="588" t="s">
        <v>1076</v>
      </c>
      <c r="B333" s="309"/>
      <c r="C333" s="31"/>
      <c r="D333" s="31"/>
      <c r="E333" s="306"/>
      <c r="F333" s="307"/>
      <c r="G333" s="308"/>
      <c r="H333" s="307">
        <f t="shared" si="5"/>
        <v>0</v>
      </c>
      <c r="I333" s="313"/>
    </row>
    <row r="334" ht="20.1" customHeight="1" spans="1:9">
      <c r="A334" s="588" t="s">
        <v>1078</v>
      </c>
      <c r="B334" s="309"/>
      <c r="C334" s="31"/>
      <c r="D334" s="31"/>
      <c r="E334" s="306"/>
      <c r="F334" s="307"/>
      <c r="G334" s="308"/>
      <c r="H334" s="307">
        <f t="shared" si="5"/>
        <v>0</v>
      </c>
      <c r="I334" s="313"/>
    </row>
    <row r="335" ht="20.1" customHeight="1" spans="1:9">
      <c r="A335" s="588" t="s">
        <v>1080</v>
      </c>
      <c r="B335" s="309"/>
      <c r="C335" s="31"/>
      <c r="D335" s="31"/>
      <c r="E335" s="306"/>
      <c r="F335" s="307"/>
      <c r="G335" s="308"/>
      <c r="H335" s="307">
        <f t="shared" si="5"/>
        <v>0</v>
      </c>
      <c r="I335" s="313"/>
    </row>
    <row r="336" ht="20.1" customHeight="1" spans="1:9">
      <c r="A336" s="588" t="s">
        <v>1082</v>
      </c>
      <c r="B336" s="309"/>
      <c r="C336" s="31"/>
      <c r="D336" s="31"/>
      <c r="E336" s="306"/>
      <c r="F336" s="307"/>
      <c r="G336" s="308"/>
      <c r="H336" s="307">
        <f t="shared" si="5"/>
        <v>0</v>
      </c>
      <c r="I336" s="313"/>
    </row>
    <row r="337" ht="20.1" customHeight="1" spans="1:9">
      <c r="A337" s="588" t="s">
        <v>1084</v>
      </c>
      <c r="B337" s="309"/>
      <c r="C337" s="31"/>
      <c r="D337" s="31"/>
      <c r="E337" s="306"/>
      <c r="F337" s="307"/>
      <c r="G337" s="308"/>
      <c r="H337" s="307">
        <f t="shared" si="5"/>
        <v>0</v>
      </c>
      <c r="I337" s="313"/>
    </row>
    <row r="338" ht="20.1" customHeight="1" spans="1:9">
      <c r="A338" s="588" t="s">
        <v>1086</v>
      </c>
      <c r="B338" s="309"/>
      <c r="C338" s="31"/>
      <c r="D338" s="31"/>
      <c r="E338" s="306"/>
      <c r="F338" s="307"/>
      <c r="G338" s="308"/>
      <c r="H338" s="307">
        <f t="shared" si="5"/>
        <v>0</v>
      </c>
      <c r="I338" s="313"/>
    </row>
    <row r="339" ht="20.1" customHeight="1" spans="1:9">
      <c r="A339" s="588" t="s">
        <v>1087</v>
      </c>
      <c r="B339" s="309"/>
      <c r="C339" s="31"/>
      <c r="D339" s="31"/>
      <c r="E339" s="306"/>
      <c r="F339" s="307"/>
      <c r="G339" s="308"/>
      <c r="H339" s="307">
        <f t="shared" si="5"/>
        <v>0</v>
      </c>
      <c r="I339" s="313"/>
    </row>
    <row r="340" ht="20.1" customHeight="1" spans="1:9">
      <c r="A340" s="588" t="s">
        <v>1089</v>
      </c>
      <c r="B340" s="309"/>
      <c r="C340" s="31"/>
      <c r="D340" s="31"/>
      <c r="E340" s="306"/>
      <c r="F340" s="307"/>
      <c r="G340" s="308"/>
      <c r="H340" s="307">
        <f t="shared" si="5"/>
        <v>0</v>
      </c>
      <c r="I340" s="313"/>
    </row>
    <row r="341" ht="20.1" customHeight="1" spans="1:9">
      <c r="A341" s="588" t="s">
        <v>1091</v>
      </c>
      <c r="B341" s="309"/>
      <c r="C341" s="31"/>
      <c r="D341" s="31"/>
      <c r="E341" s="306"/>
      <c r="F341" s="307"/>
      <c r="G341" s="308"/>
      <c r="H341" s="307">
        <f t="shared" si="5"/>
        <v>0</v>
      </c>
      <c r="I341" s="313"/>
    </row>
    <row r="342" ht="20.1" customHeight="1" spans="1:9">
      <c r="A342" s="588" t="s">
        <v>1093</v>
      </c>
      <c r="B342" s="309"/>
      <c r="C342" s="31"/>
      <c r="D342" s="31"/>
      <c r="E342" s="306"/>
      <c r="F342" s="307"/>
      <c r="G342" s="308"/>
      <c r="H342" s="307">
        <f t="shared" si="5"/>
        <v>0</v>
      </c>
      <c r="I342" s="313"/>
    </row>
    <row r="343" ht="20.1" customHeight="1" spans="1:9">
      <c r="A343" s="588" t="s">
        <v>1095</v>
      </c>
      <c r="B343" s="309"/>
      <c r="C343" s="31"/>
      <c r="D343" s="31"/>
      <c r="E343" s="306"/>
      <c r="F343" s="307"/>
      <c r="G343" s="308"/>
      <c r="H343" s="307">
        <f t="shared" si="5"/>
        <v>0</v>
      </c>
      <c r="I343" s="313"/>
    </row>
    <row r="344" ht="20.1" customHeight="1" spans="1:9">
      <c r="A344" s="588" t="s">
        <v>1097</v>
      </c>
      <c r="B344" s="309"/>
      <c r="C344" s="31"/>
      <c r="D344" s="31"/>
      <c r="E344" s="306"/>
      <c r="F344" s="307"/>
      <c r="G344" s="308"/>
      <c r="H344" s="307">
        <f t="shared" si="5"/>
        <v>0</v>
      </c>
      <c r="I344" s="313"/>
    </row>
    <row r="345" ht="20.1" customHeight="1" spans="1:9">
      <c r="A345" s="588" t="s">
        <v>1099</v>
      </c>
      <c r="B345" s="309"/>
      <c r="C345" s="31"/>
      <c r="D345" s="31"/>
      <c r="E345" s="306"/>
      <c r="F345" s="307"/>
      <c r="G345" s="308"/>
      <c r="H345" s="307">
        <f t="shared" si="5"/>
        <v>0</v>
      </c>
      <c r="I345" s="313"/>
    </row>
    <row r="346" ht="20.1" customHeight="1" spans="1:9">
      <c r="A346" s="588" t="s">
        <v>1101</v>
      </c>
      <c r="B346" s="309"/>
      <c r="C346" s="31"/>
      <c r="D346" s="31"/>
      <c r="E346" s="306"/>
      <c r="F346" s="307"/>
      <c r="G346" s="308"/>
      <c r="H346" s="307">
        <f t="shared" si="5"/>
        <v>0</v>
      </c>
      <c r="I346" s="313"/>
    </row>
    <row r="347" ht="20.1" customHeight="1" spans="1:9">
      <c r="A347" s="588" t="s">
        <v>1103</v>
      </c>
      <c r="B347" s="309"/>
      <c r="C347" s="31"/>
      <c r="D347" s="31"/>
      <c r="E347" s="306"/>
      <c r="F347" s="307"/>
      <c r="G347" s="308"/>
      <c r="H347" s="307">
        <f t="shared" si="5"/>
        <v>0</v>
      </c>
      <c r="I347" s="313"/>
    </row>
    <row r="348" ht="20.1" customHeight="1" spans="1:9">
      <c r="A348" s="588" t="s">
        <v>1105</v>
      </c>
      <c r="B348" s="309"/>
      <c r="C348" s="31"/>
      <c r="D348" s="31"/>
      <c r="E348" s="306"/>
      <c r="F348" s="307"/>
      <c r="G348" s="308"/>
      <c r="H348" s="307">
        <f t="shared" si="5"/>
        <v>0</v>
      </c>
      <c r="I348" s="313"/>
    </row>
    <row r="349" ht="20.1" customHeight="1" spans="1:9">
      <c r="A349" s="588" t="s">
        <v>1107</v>
      </c>
      <c r="B349" s="309"/>
      <c r="C349" s="31"/>
      <c r="D349" s="31"/>
      <c r="E349" s="306"/>
      <c r="F349" s="307"/>
      <c r="G349" s="308"/>
      <c r="H349" s="307">
        <f t="shared" si="5"/>
        <v>0</v>
      </c>
      <c r="I349" s="313"/>
    </row>
    <row r="350" ht="20.1" customHeight="1" spans="1:9">
      <c r="A350" s="588" t="s">
        <v>1109</v>
      </c>
      <c r="B350" s="309"/>
      <c r="C350" s="31"/>
      <c r="D350" s="31"/>
      <c r="E350" s="306"/>
      <c r="F350" s="307"/>
      <c r="G350" s="308"/>
      <c r="H350" s="307">
        <f t="shared" si="5"/>
        <v>0</v>
      </c>
      <c r="I350" s="313"/>
    </row>
    <row r="351" ht="20.1" customHeight="1" spans="1:9">
      <c r="A351" s="588" t="s">
        <v>1111</v>
      </c>
      <c r="B351" s="309"/>
      <c r="C351" s="31"/>
      <c r="D351" s="31"/>
      <c r="E351" s="306"/>
      <c r="F351" s="307"/>
      <c r="G351" s="308"/>
      <c r="H351" s="307">
        <f t="shared" si="5"/>
        <v>0</v>
      </c>
      <c r="I351" s="313"/>
    </row>
    <row r="352" ht="20.1" customHeight="1" spans="1:9">
      <c r="A352" s="588" t="s">
        <v>1112</v>
      </c>
      <c r="B352" s="309"/>
      <c r="C352" s="31"/>
      <c r="D352" s="31"/>
      <c r="E352" s="306"/>
      <c r="F352" s="307"/>
      <c r="G352" s="308"/>
      <c r="H352" s="307">
        <f t="shared" si="5"/>
        <v>0</v>
      </c>
      <c r="I352" s="313"/>
    </row>
    <row r="353" ht="20.1" customHeight="1" spans="1:9">
      <c r="A353" s="588" t="s">
        <v>1114</v>
      </c>
      <c r="B353" s="309"/>
      <c r="C353" s="31"/>
      <c r="D353" s="31"/>
      <c r="E353" s="306"/>
      <c r="F353" s="307"/>
      <c r="G353" s="308"/>
      <c r="H353" s="307">
        <f t="shared" si="5"/>
        <v>0</v>
      </c>
      <c r="I353" s="313"/>
    </row>
    <row r="354" ht="20.1" customHeight="1" spans="1:9">
      <c r="A354" s="588" t="s">
        <v>1116</v>
      </c>
      <c r="B354" s="309"/>
      <c r="C354" s="31"/>
      <c r="D354" s="31"/>
      <c r="E354" s="306"/>
      <c r="F354" s="307"/>
      <c r="G354" s="308"/>
      <c r="H354" s="307">
        <f t="shared" si="5"/>
        <v>0</v>
      </c>
      <c r="I354" s="313"/>
    </row>
    <row r="355" ht="20.1" customHeight="1" spans="1:9">
      <c r="A355" s="588" t="s">
        <v>1117</v>
      </c>
      <c r="B355" s="309"/>
      <c r="C355" s="31"/>
      <c r="D355" s="31"/>
      <c r="E355" s="306"/>
      <c r="F355" s="307"/>
      <c r="G355" s="308"/>
      <c r="H355" s="307">
        <f t="shared" si="5"/>
        <v>0</v>
      </c>
      <c r="I355" s="313"/>
    </row>
    <row r="356" ht="20.1" customHeight="1" spans="1:9">
      <c r="A356" s="588" t="s">
        <v>1119</v>
      </c>
      <c r="B356" s="309"/>
      <c r="C356" s="31"/>
      <c r="D356" s="31"/>
      <c r="E356" s="306"/>
      <c r="F356" s="307"/>
      <c r="G356" s="308"/>
      <c r="H356" s="307">
        <f t="shared" si="5"/>
        <v>0</v>
      </c>
      <c r="I356" s="313"/>
    </row>
    <row r="357" ht="20.1" customHeight="1" spans="1:9">
      <c r="A357" s="588" t="s">
        <v>1121</v>
      </c>
      <c r="B357" s="309"/>
      <c r="C357" s="31"/>
      <c r="D357" s="31"/>
      <c r="E357" s="306"/>
      <c r="F357" s="307"/>
      <c r="G357" s="308"/>
      <c r="H357" s="307">
        <f t="shared" si="5"/>
        <v>0</v>
      </c>
      <c r="I357" s="313"/>
    </row>
    <row r="358" ht="20.1" customHeight="1" spans="1:9">
      <c r="A358" s="588" t="s">
        <v>1122</v>
      </c>
      <c r="B358" s="309"/>
      <c r="C358" s="31"/>
      <c r="D358" s="31"/>
      <c r="E358" s="306"/>
      <c r="F358" s="307"/>
      <c r="G358" s="308"/>
      <c r="H358" s="307">
        <f t="shared" si="5"/>
        <v>0</v>
      </c>
      <c r="I358" s="313"/>
    </row>
    <row r="359" ht="20.1" customHeight="1" spans="1:9">
      <c r="A359" s="588" t="s">
        <v>1124</v>
      </c>
      <c r="B359" s="309"/>
      <c r="C359" s="31"/>
      <c r="D359" s="31"/>
      <c r="E359" s="306"/>
      <c r="F359" s="307"/>
      <c r="G359" s="308"/>
      <c r="H359" s="307">
        <f t="shared" si="5"/>
        <v>0</v>
      </c>
      <c r="I359" s="313"/>
    </row>
    <row r="360" ht="20.1" customHeight="1" spans="1:9">
      <c r="A360" s="588" t="s">
        <v>1126</v>
      </c>
      <c r="B360" s="309"/>
      <c r="C360" s="31"/>
      <c r="D360" s="31"/>
      <c r="E360" s="306"/>
      <c r="F360" s="307"/>
      <c r="G360" s="308"/>
      <c r="H360" s="307">
        <f t="shared" si="5"/>
        <v>0</v>
      </c>
      <c r="I360" s="313"/>
    </row>
    <row r="361" ht="20.1" customHeight="1" spans="1:9">
      <c r="A361" s="588" t="s">
        <v>1127</v>
      </c>
      <c r="B361" s="309"/>
      <c r="C361" s="31"/>
      <c r="D361" s="31"/>
      <c r="E361" s="306"/>
      <c r="F361" s="307"/>
      <c r="G361" s="308"/>
      <c r="H361" s="307">
        <f t="shared" si="5"/>
        <v>0</v>
      </c>
      <c r="I361" s="313"/>
    </row>
    <row r="362" ht="20.1" customHeight="1" spans="1:9">
      <c r="A362" s="588" t="s">
        <v>1129</v>
      </c>
      <c r="B362" s="309"/>
      <c r="C362" s="31"/>
      <c r="D362" s="31"/>
      <c r="E362" s="306"/>
      <c r="F362" s="307"/>
      <c r="G362" s="308"/>
      <c r="H362" s="307">
        <f t="shared" si="5"/>
        <v>0</v>
      </c>
      <c r="I362" s="313"/>
    </row>
    <row r="363" s="10" customFormat="1" ht="18" customHeight="1" spans="1:9">
      <c r="A363" s="31"/>
      <c r="B363" s="309"/>
      <c r="C363" s="179"/>
      <c r="D363" s="314"/>
      <c r="E363" s="315"/>
      <c r="F363" s="181"/>
      <c r="G363" s="316"/>
      <c r="H363" s="307"/>
      <c r="I363" s="313"/>
    </row>
    <row r="364" ht="18" customHeight="1" spans="1:9">
      <c r="A364" s="117" t="s">
        <v>474</v>
      </c>
      <c r="B364" s="90"/>
      <c r="C364" s="179"/>
      <c r="D364" s="314"/>
      <c r="E364" s="315"/>
      <c r="F364" s="307">
        <f>SUM(F6:F363)</f>
        <v>0</v>
      </c>
      <c r="G364" s="316">
        <f>SUM(G6:G363)</f>
        <v>0</v>
      </c>
      <c r="H364" s="307">
        <f>SUM(H6:H363)</f>
        <v>0</v>
      </c>
      <c r="I364" s="313"/>
    </row>
    <row r="365" ht="18" customHeight="1" spans="1:9">
      <c r="A365" s="117" t="s">
        <v>475</v>
      </c>
      <c r="B365" s="90"/>
      <c r="C365" s="31" t="s">
        <v>508</v>
      </c>
      <c r="D365" s="314"/>
      <c r="E365" s="177" t="s">
        <v>508</v>
      </c>
      <c r="F365" s="307">
        <f t="shared" ref="F365:H365" si="6">F364</f>
        <v>0</v>
      </c>
      <c r="G365" s="316">
        <f t="shared" si="6"/>
        <v>0</v>
      </c>
      <c r="H365" s="307">
        <f t="shared" si="6"/>
        <v>0</v>
      </c>
      <c r="I365" s="313"/>
    </row>
    <row r="366" ht="16.5" customHeight="1" spans="2:8">
      <c r="B366" s="290"/>
      <c r="C366" s="13"/>
      <c r="D366" s="183"/>
      <c r="E366" s="183"/>
      <c r="H366" s="317"/>
    </row>
    <row r="367" ht="15.95" customHeight="1" spans="2:9">
      <c r="B367" s="318"/>
      <c r="C367" s="13"/>
      <c r="D367" s="183"/>
      <c r="E367" s="183"/>
      <c r="H367" s="317"/>
      <c r="I367" s="13"/>
    </row>
    <row r="368" ht="15.95" customHeight="1" spans="2:8">
      <c r="B368" s="318"/>
      <c r="C368" s="13"/>
      <c r="D368" s="183"/>
      <c r="E368" s="183"/>
      <c r="G368" s="291">
        <v>271030.96</v>
      </c>
      <c r="H368" s="317"/>
    </row>
    <row r="369" ht="21" customHeight="1" spans="2:8">
      <c r="B369" s="290"/>
      <c r="C369" s="13"/>
      <c r="D369" s="183"/>
      <c r="E369" s="183"/>
      <c r="H369" s="317"/>
    </row>
    <row r="370" ht="21" customHeight="1" spans="2:8">
      <c r="B370" s="290"/>
      <c r="C370" s="13"/>
      <c r="D370" s="183"/>
      <c r="E370" s="183"/>
      <c r="G370" s="291">
        <v>271030.96</v>
      </c>
      <c r="H370" s="317"/>
    </row>
    <row r="371" ht="21" customHeight="1" spans="2:8">
      <c r="B371" s="290"/>
      <c r="C371" s="13"/>
      <c r="D371" s="183"/>
      <c r="E371" s="183"/>
      <c r="H371" s="317"/>
    </row>
    <row r="372" ht="21" customHeight="1" spans="2:8">
      <c r="B372" s="290"/>
      <c r="C372" s="13"/>
      <c r="D372" s="183"/>
      <c r="E372" s="183"/>
      <c r="H372" s="317"/>
    </row>
    <row r="373" ht="21" customHeight="1" spans="2:8">
      <c r="B373" s="290"/>
      <c r="C373" s="13"/>
      <c r="D373" s="183"/>
      <c r="E373" s="183"/>
      <c r="H373" s="317"/>
    </row>
    <row r="374" ht="21" customHeight="1" spans="2:8">
      <c r="B374" s="290"/>
      <c r="C374" s="13"/>
      <c r="D374" s="183"/>
      <c r="E374" s="183"/>
      <c r="H374" s="317"/>
    </row>
    <row r="375" ht="21" customHeight="1" spans="2:8">
      <c r="B375" s="290"/>
      <c r="C375" s="13"/>
      <c r="D375" s="183"/>
      <c r="E375" s="183"/>
      <c r="H375" s="317"/>
    </row>
    <row r="376" ht="21" customHeight="1" spans="2:8">
      <c r="B376" s="290"/>
      <c r="C376" s="13"/>
      <c r="D376" s="183"/>
      <c r="E376" s="183"/>
      <c r="H376" s="317"/>
    </row>
    <row r="377" ht="21" customHeight="1" spans="2:8">
      <c r="B377" s="290"/>
      <c r="C377" s="13"/>
      <c r="D377" s="183"/>
      <c r="E377" s="183"/>
      <c r="H377" s="317"/>
    </row>
    <row r="378" ht="21" customHeight="1" spans="2:8">
      <c r="B378" s="290"/>
      <c r="C378" s="13"/>
      <c r="D378" s="183"/>
      <c r="E378" s="183"/>
      <c r="H378" s="317"/>
    </row>
    <row r="379" ht="21" customHeight="1" spans="2:8">
      <c r="B379" s="290"/>
      <c r="C379" s="13"/>
      <c r="D379" s="183"/>
      <c r="E379" s="183"/>
      <c r="H379" s="317"/>
    </row>
    <row r="380" ht="22.5" customHeight="1"/>
    <row r="381" ht="22.5" customHeight="1"/>
    <row r="382" ht="22.5" customHeight="1"/>
    <row r="383" ht="22.5" customHeight="1"/>
    <row r="384" ht="22.5" customHeight="1"/>
    <row r="385" ht="22.5" customHeight="1"/>
    <row r="386" ht="22.5" customHeight="1"/>
    <row r="387" ht="22.5" customHeight="1"/>
    <row r="388" ht="22.5" customHeight="1"/>
    <row r="389" ht="22.5" customHeight="1"/>
    <row r="390" ht="22.5" customHeight="1"/>
    <row r="391" ht="22.5" customHeight="1"/>
    <row r="392" ht="22.5" customHeight="1"/>
    <row r="393" ht="22.5" customHeight="1"/>
    <row r="394" ht="22.5" customHeight="1"/>
  </sheetData>
  <mergeCells count="14">
    <mergeCell ref="B1:I1"/>
    <mergeCell ref="A2:I2"/>
    <mergeCell ref="A3:H3"/>
    <mergeCell ref="A364:B364"/>
    <mergeCell ref="A365:B36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13888888888889" right="0.313888888888889" top="0.511805555555556" bottom="0" header="0.511805555555556" footer="0.479166666666667"/>
  <pageSetup paperSize="9" orientation="landscape" horizontalDpi="600"/>
  <headerFooter alignWithMargins="0">
    <oddHeader>&amp;R
&amp;"仿宋_GB2312,常规"&amp;10表3-11-4</oddHeader>
    <oddFooter>&amp;C&amp;"仿宋_GB2312,常规"&amp;10
第 &amp;P 页，共 &amp;N 页</oddFooter>
  </headerFooter>
  <rowBreaks count="18" manualBreakCount="18">
    <brk id="25" max="8" man="1"/>
    <brk id="44" max="8" man="1"/>
    <brk id="63" max="8" man="1"/>
    <brk id="82" max="8" man="1"/>
    <brk id="101" max="8" man="1"/>
    <brk id="120" max="8" man="1"/>
    <brk id="139" max="8" man="1"/>
    <brk id="158" max="8" man="1"/>
    <brk id="177" max="8" man="1"/>
    <brk id="196" max="8" man="1"/>
    <brk id="215" max="8" man="1"/>
    <brk id="234" max="8" man="1"/>
    <brk id="253" max="8" man="1"/>
    <brk id="272" max="8" man="1"/>
    <brk id="291" max="8" man="1"/>
    <brk id="310" max="8" man="1"/>
    <brk id="329" max="8" man="1"/>
    <brk id="34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50"/>
  <sheetViews>
    <sheetView showZeros="0" view="pageBreakPreview" zoomScaleNormal="100" zoomScaleSheetLayoutView="100" topLeftCell="A19" workbookViewId="0">
      <selection activeCell="A2" sqref="A2:C2"/>
    </sheetView>
  </sheetViews>
  <sheetFormatPr defaultColWidth="9" defaultRowHeight="14.25"/>
  <cols>
    <col min="1" max="1" width="33.625" style="151" customWidth="1"/>
    <col min="2" max="2" width="4.625" style="151" customWidth="1"/>
    <col min="3" max="3" width="15.5" style="151" customWidth="1"/>
    <col min="4" max="4" width="13.125" style="151" customWidth="1"/>
    <col min="5" max="5" width="13.875" style="151" customWidth="1"/>
    <col min="6" max="6" width="42" style="151" customWidth="1"/>
    <col min="7" max="7" width="5.75" style="151" customWidth="1"/>
    <col min="8" max="8" width="15.375" style="151" customWidth="1"/>
    <col min="9" max="9" width="12.625" style="151" customWidth="1"/>
    <col min="10" max="10" width="14.875" style="151" customWidth="1"/>
    <col min="11" max="11" width="14.125" style="151" customWidth="1"/>
    <col min="12" max="16384" width="9" style="151"/>
  </cols>
  <sheetData>
    <row r="1" ht="22.5" spans="1:11">
      <c r="A1" s="515" t="s">
        <v>205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ht="16.5" customHeight="1" spans="1:11">
      <c r="A2" s="468" t="s">
        <v>206</v>
      </c>
      <c r="B2" s="468"/>
      <c r="C2" s="468"/>
      <c r="D2" s="468"/>
      <c r="E2" s="539" t="s">
        <v>207</v>
      </c>
      <c r="F2" s="540"/>
      <c r="G2" s="347"/>
      <c r="H2" s="516" t="s">
        <v>126</v>
      </c>
      <c r="I2" s="516"/>
      <c r="J2" s="516"/>
      <c r="K2" s="517"/>
    </row>
    <row r="3" ht="16.9" customHeight="1" spans="1:11">
      <c r="A3" s="104" t="s">
        <v>208</v>
      </c>
      <c r="B3" s="216" t="s">
        <v>5</v>
      </c>
      <c r="C3" s="104" t="s">
        <v>128</v>
      </c>
      <c r="D3" s="104" t="s">
        <v>129</v>
      </c>
      <c r="E3" s="104" t="s">
        <v>11</v>
      </c>
      <c r="F3" s="104" t="s">
        <v>130</v>
      </c>
      <c r="G3" s="216" t="s">
        <v>5</v>
      </c>
      <c r="H3" s="104" t="str">
        <f>C3</f>
        <v>账面数</v>
      </c>
      <c r="I3" s="104" t="str">
        <f>D3</f>
        <v>清查调整数</v>
      </c>
      <c r="J3" s="104" t="str">
        <f>E3</f>
        <v>清查数</v>
      </c>
      <c r="K3" s="517"/>
    </row>
    <row r="4" ht="13.5" customHeight="1" spans="1:11">
      <c r="A4" s="541" t="s">
        <v>134</v>
      </c>
      <c r="B4" s="584" t="s">
        <v>13</v>
      </c>
      <c r="C4" s="504"/>
      <c r="D4" s="504"/>
      <c r="E4" s="503"/>
      <c r="F4" s="541" t="s">
        <v>135</v>
      </c>
      <c r="G4" s="584" t="s">
        <v>83</v>
      </c>
      <c r="H4" s="504"/>
      <c r="I4" s="504"/>
      <c r="J4" s="504"/>
      <c r="K4" s="517"/>
    </row>
    <row r="5" ht="13.5" customHeight="1" spans="1:11">
      <c r="A5" s="541" t="s">
        <v>209</v>
      </c>
      <c r="B5" s="584" t="s">
        <v>14</v>
      </c>
      <c r="C5" s="542">
        <f>'货币资金--现金明细'!C17+'货币资金--银行存款明细'!C20+'货币资金--其他货币资金'!D19</f>
        <v>3968086.74000001</v>
      </c>
      <c r="D5" s="542">
        <f>'货币资金--其他货币资金'!E19</f>
        <v>0</v>
      </c>
      <c r="E5" s="542">
        <f>C5+D5</f>
        <v>3968086.74000001</v>
      </c>
      <c r="F5" s="543" t="s">
        <v>210</v>
      </c>
      <c r="G5" s="585" t="s">
        <v>87</v>
      </c>
      <c r="H5" s="542"/>
      <c r="I5" s="542"/>
      <c r="J5" s="542">
        <f>H5+I5</f>
        <v>0</v>
      </c>
      <c r="K5" s="517"/>
    </row>
    <row r="6" ht="13.5" customHeight="1" spans="1:11">
      <c r="A6" s="541" t="s">
        <v>211</v>
      </c>
      <c r="B6" s="584" t="s">
        <v>15</v>
      </c>
      <c r="C6" s="542"/>
      <c r="D6" s="542"/>
      <c r="E6" s="542">
        <f>C6+D6</f>
        <v>0</v>
      </c>
      <c r="F6" s="543" t="s">
        <v>212</v>
      </c>
      <c r="G6" s="585" t="s">
        <v>91</v>
      </c>
      <c r="H6" s="542"/>
      <c r="I6" s="542"/>
      <c r="J6" s="542">
        <f t="shared" ref="J6:J42" si="0">H6+I6</f>
        <v>0</v>
      </c>
      <c r="K6" s="517"/>
    </row>
    <row r="7" ht="13.5" customHeight="1" spans="1:11">
      <c r="A7" s="541" t="s">
        <v>213</v>
      </c>
      <c r="B7" s="584" t="s">
        <v>37</v>
      </c>
      <c r="C7" s="542"/>
      <c r="D7" s="542"/>
      <c r="E7" s="542"/>
      <c r="F7" s="543" t="s">
        <v>214</v>
      </c>
      <c r="G7" s="585" t="s">
        <v>95</v>
      </c>
      <c r="H7" s="542"/>
      <c r="I7" s="542"/>
      <c r="J7" s="542"/>
      <c r="K7" s="517"/>
    </row>
    <row r="8" ht="13.5" customHeight="1" spans="1:11">
      <c r="A8" s="541" t="s">
        <v>40</v>
      </c>
      <c r="B8" s="584" t="s">
        <v>17</v>
      </c>
      <c r="C8" s="542"/>
      <c r="D8" s="542"/>
      <c r="E8" s="542">
        <f t="shared" ref="E6:E44" si="1">C8+D8</f>
        <v>0</v>
      </c>
      <c r="F8" s="543" t="s">
        <v>215</v>
      </c>
      <c r="G8" s="585" t="s">
        <v>99</v>
      </c>
      <c r="H8" s="542"/>
      <c r="I8" s="542"/>
      <c r="J8" s="542">
        <f t="shared" si="0"/>
        <v>0</v>
      </c>
      <c r="K8" s="517"/>
    </row>
    <row r="9" ht="13.5" customHeight="1" spans="1:11">
      <c r="A9" s="541" t="s">
        <v>43</v>
      </c>
      <c r="B9" s="584" t="s">
        <v>18</v>
      </c>
      <c r="C9" s="542"/>
      <c r="D9" s="542">
        <f>其他应收账款清查明细表!F16-坏账准备!F7</f>
        <v>0</v>
      </c>
      <c r="E9" s="542">
        <f t="shared" si="1"/>
        <v>0</v>
      </c>
      <c r="F9" s="543" t="s">
        <v>216</v>
      </c>
      <c r="G9" s="585" t="s">
        <v>102</v>
      </c>
      <c r="H9" s="542">
        <f>应付账款清查明细表!E206</f>
        <v>2935940.84</v>
      </c>
      <c r="I9" s="542">
        <f>应付账款清查明细表!F206</f>
        <v>0</v>
      </c>
      <c r="J9" s="542">
        <f t="shared" si="0"/>
        <v>2935940.84</v>
      </c>
      <c r="K9" s="517"/>
    </row>
    <row r="10" ht="13.5" customHeight="1" spans="1:11">
      <c r="A10" s="541" t="s">
        <v>217</v>
      </c>
      <c r="B10" s="584" t="s">
        <v>47</v>
      </c>
      <c r="C10" s="542">
        <f>预付账款清查明细表!E28-坏账准备!E8-坏账准备!E9-坏账准备!E10</f>
        <v>33837.7</v>
      </c>
      <c r="D10" s="542"/>
      <c r="E10" s="542">
        <f t="shared" si="1"/>
        <v>33837.7</v>
      </c>
      <c r="F10" s="543" t="s">
        <v>218</v>
      </c>
      <c r="G10" s="585" t="s">
        <v>106</v>
      </c>
      <c r="H10" s="542">
        <f>预收账款清查明细表!E24</f>
        <v>0</v>
      </c>
      <c r="I10" s="542">
        <f>预收账款清查明细表!F24</f>
        <v>0</v>
      </c>
      <c r="J10" s="542">
        <f t="shared" si="0"/>
        <v>0</v>
      </c>
      <c r="K10" s="517"/>
    </row>
    <row r="11" ht="13.5" customHeight="1" spans="1:11">
      <c r="A11" s="541" t="s">
        <v>219</v>
      </c>
      <c r="B11" s="584" t="s">
        <v>20</v>
      </c>
      <c r="C11" s="542"/>
      <c r="D11" s="542"/>
      <c r="E11" s="542">
        <f t="shared" si="1"/>
        <v>0</v>
      </c>
      <c r="F11" s="543" t="s">
        <v>220</v>
      </c>
      <c r="G11" s="585" t="s">
        <v>108</v>
      </c>
      <c r="H11" s="542">
        <f>应付职工薪酬清查明细表!D23</f>
        <v>153599</v>
      </c>
      <c r="I11" s="542">
        <f>应付职工薪酬清查明细表!E23</f>
        <v>0</v>
      </c>
      <c r="J11" s="542">
        <f t="shared" si="0"/>
        <v>153599</v>
      </c>
      <c r="K11" s="517"/>
    </row>
    <row r="12" ht="13.5" customHeight="1" spans="1:11">
      <c r="A12" s="541" t="s">
        <v>221</v>
      </c>
      <c r="B12" s="584" t="s">
        <v>21</v>
      </c>
      <c r="C12" s="542"/>
      <c r="D12" s="542"/>
      <c r="E12" s="542">
        <f t="shared" si="1"/>
        <v>0</v>
      </c>
      <c r="F12" s="543" t="s">
        <v>222</v>
      </c>
      <c r="G12" s="585" t="s">
        <v>112</v>
      </c>
      <c r="H12" s="542">
        <f>应交税费清查明细表!D22</f>
        <v>171678.38</v>
      </c>
      <c r="I12" s="542">
        <f>应交税费清查明细表!E22</f>
        <v>0</v>
      </c>
      <c r="J12" s="542">
        <f t="shared" si="0"/>
        <v>171678.38</v>
      </c>
      <c r="K12" s="517">
        <v>44610.17</v>
      </c>
    </row>
    <row r="13" ht="13.5" customHeight="1" spans="1:11">
      <c r="A13" s="541" t="s">
        <v>50</v>
      </c>
      <c r="B13" s="584" t="s">
        <v>22</v>
      </c>
      <c r="C13" s="542">
        <f>其他应收账款清查明细表!E16-坏账准备!E18</f>
        <v>73840.29</v>
      </c>
      <c r="D13" s="542">
        <f>预付账款清查明细表!F28-坏账准备!F8-坏账准备!F9-坏账准备!F10</f>
        <v>0</v>
      </c>
      <c r="E13" s="542">
        <f t="shared" si="1"/>
        <v>73840.29</v>
      </c>
      <c r="F13" s="543" t="s">
        <v>223</v>
      </c>
      <c r="G13" s="585" t="s">
        <v>114</v>
      </c>
      <c r="H13" s="542">
        <f>应付利息清查明细表!D17</f>
        <v>0</v>
      </c>
      <c r="I13" s="542">
        <f>应付利息清查明细表!E17</f>
        <v>0</v>
      </c>
      <c r="J13" s="542">
        <f t="shared" si="0"/>
        <v>0</v>
      </c>
      <c r="K13" s="517">
        <f>K12-I12</f>
        <v>44610.17</v>
      </c>
    </row>
    <row r="14" ht="13.5" customHeight="1" spans="1:11">
      <c r="A14" s="541" t="s">
        <v>53</v>
      </c>
      <c r="B14" s="584" t="s">
        <v>60</v>
      </c>
      <c r="C14" s="542">
        <f>存货清查汇总表!D25</f>
        <v>1202051.02</v>
      </c>
      <c r="D14" s="542">
        <f>存货清查汇总表!E25</f>
        <v>0</v>
      </c>
      <c r="E14" s="542">
        <f t="shared" si="1"/>
        <v>1202051.02</v>
      </c>
      <c r="F14" s="543" t="s">
        <v>224</v>
      </c>
      <c r="G14" s="585" t="s">
        <v>117</v>
      </c>
      <c r="H14" s="542"/>
      <c r="I14" s="542"/>
      <c r="J14" s="542">
        <f t="shared" si="0"/>
        <v>0</v>
      </c>
      <c r="K14" s="517"/>
    </row>
    <row r="15" ht="13.5" customHeight="1" spans="1:11">
      <c r="A15" s="541" t="s">
        <v>225</v>
      </c>
      <c r="B15" s="584" t="s">
        <v>24</v>
      </c>
      <c r="C15" s="542"/>
      <c r="D15" s="542"/>
      <c r="E15" s="542"/>
      <c r="F15" s="543" t="s">
        <v>226</v>
      </c>
      <c r="G15" s="585" t="s">
        <v>121</v>
      </c>
      <c r="H15" s="542">
        <f>其他应付款清查明细表!E22</f>
        <v>90306.74</v>
      </c>
      <c r="I15" s="542">
        <f>其他应付款清查明细表!F22</f>
        <v>0</v>
      </c>
      <c r="J15" s="542">
        <f t="shared" si="0"/>
        <v>90306.74</v>
      </c>
      <c r="K15" s="517"/>
    </row>
    <row r="16" ht="13.5" customHeight="1" spans="1:11">
      <c r="A16" s="541" t="s">
        <v>227</v>
      </c>
      <c r="B16" s="584" t="s">
        <v>25</v>
      </c>
      <c r="C16" s="542"/>
      <c r="D16" s="542"/>
      <c r="E16" s="542">
        <f t="shared" si="1"/>
        <v>0</v>
      </c>
      <c r="F16" s="543" t="s">
        <v>228</v>
      </c>
      <c r="G16" s="585" t="s">
        <v>229</v>
      </c>
      <c r="H16" s="542"/>
      <c r="I16" s="542"/>
      <c r="J16" s="542">
        <f t="shared" si="0"/>
        <v>0</v>
      </c>
      <c r="K16" s="517"/>
    </row>
    <row r="17" ht="13.5" customHeight="1" spans="1:11">
      <c r="A17" s="541" t="s">
        <v>230</v>
      </c>
      <c r="B17" s="584" t="s">
        <v>70</v>
      </c>
      <c r="C17" s="542">
        <f>其他流动资产!I18</f>
        <v>0</v>
      </c>
      <c r="D17" s="542">
        <f>其他流动资产!J18</f>
        <v>0</v>
      </c>
      <c r="E17" s="542">
        <f t="shared" si="1"/>
        <v>0</v>
      </c>
      <c r="F17" s="543" t="s">
        <v>231</v>
      </c>
      <c r="G17" s="585" t="s">
        <v>232</v>
      </c>
      <c r="H17" s="542"/>
      <c r="I17" s="542"/>
      <c r="J17" s="542">
        <f t="shared" si="0"/>
        <v>0</v>
      </c>
      <c r="K17" s="517"/>
    </row>
    <row r="18" ht="13.5" customHeight="1" spans="1:11">
      <c r="A18" s="541" t="s">
        <v>162</v>
      </c>
      <c r="B18" s="584" t="s">
        <v>73</v>
      </c>
      <c r="C18" s="542">
        <f>SUM(C5:C17)</f>
        <v>5277815.75000001</v>
      </c>
      <c r="D18" s="542">
        <f>SUM(D5:D17)</f>
        <v>0</v>
      </c>
      <c r="E18" s="542">
        <f t="shared" si="1"/>
        <v>5277815.75000001</v>
      </c>
      <c r="F18" s="543" t="s">
        <v>233</v>
      </c>
      <c r="G18" s="585" t="s">
        <v>234</v>
      </c>
      <c r="H18" s="542"/>
      <c r="I18" s="542"/>
      <c r="J18" s="542">
        <f t="shared" si="0"/>
        <v>0</v>
      </c>
      <c r="K18" s="517"/>
    </row>
    <row r="19" ht="13.5" customHeight="1" spans="1:11">
      <c r="A19" s="541"/>
      <c r="B19" s="502"/>
      <c r="C19" s="542"/>
      <c r="D19" s="542"/>
      <c r="E19" s="542">
        <f t="shared" si="1"/>
        <v>0</v>
      </c>
      <c r="F19" s="543" t="s">
        <v>235</v>
      </c>
      <c r="G19" s="585" t="s">
        <v>236</v>
      </c>
      <c r="H19" s="542">
        <f>SUM(H4:H18)</f>
        <v>3351524.96</v>
      </c>
      <c r="I19" s="542">
        <f>SUM(I4:I18)</f>
        <v>0</v>
      </c>
      <c r="J19" s="542">
        <f>SUM(J4:J18)</f>
        <v>3351524.96</v>
      </c>
      <c r="K19" s="517"/>
    </row>
    <row r="20" ht="13.5" customHeight="1" spans="1:11">
      <c r="A20" s="541"/>
      <c r="B20" s="502"/>
      <c r="C20" s="542"/>
      <c r="D20" s="542"/>
      <c r="E20" s="542">
        <f t="shared" si="1"/>
        <v>0</v>
      </c>
      <c r="F20" s="543" t="s">
        <v>237</v>
      </c>
      <c r="G20" s="585" t="s">
        <v>238</v>
      </c>
      <c r="H20" s="542"/>
      <c r="I20" s="542"/>
      <c r="J20" s="542">
        <f t="shared" si="0"/>
        <v>0</v>
      </c>
      <c r="K20" s="517"/>
    </row>
    <row r="21" ht="13.5" customHeight="1" spans="1:11">
      <c r="A21" s="541"/>
      <c r="B21" s="502"/>
      <c r="C21" s="542"/>
      <c r="D21" s="542"/>
      <c r="E21" s="542">
        <f t="shared" si="1"/>
        <v>0</v>
      </c>
      <c r="F21" s="543" t="s">
        <v>239</v>
      </c>
      <c r="G21" s="585" t="s">
        <v>240</v>
      </c>
      <c r="H21" s="542">
        <f>长期借款清查明细表!E18</f>
        <v>0</v>
      </c>
      <c r="I21" s="542">
        <f>长期借款清查明细表!F18</f>
        <v>0</v>
      </c>
      <c r="J21" s="542">
        <f t="shared" si="0"/>
        <v>0</v>
      </c>
      <c r="K21" s="517"/>
    </row>
    <row r="22" ht="13.5" customHeight="1" spans="1:11">
      <c r="A22" s="541"/>
      <c r="B22" s="502"/>
      <c r="C22" s="542"/>
      <c r="D22" s="542"/>
      <c r="E22" s="542">
        <f t="shared" si="1"/>
        <v>0</v>
      </c>
      <c r="F22" s="543" t="s">
        <v>241</v>
      </c>
      <c r="G22" s="585" t="s">
        <v>242</v>
      </c>
      <c r="H22" s="545"/>
      <c r="I22" s="545"/>
      <c r="J22" s="542">
        <f t="shared" si="0"/>
        <v>0</v>
      </c>
      <c r="K22" s="517"/>
    </row>
    <row r="23" ht="13.5" customHeight="1" spans="1:11">
      <c r="A23" s="541"/>
      <c r="B23" s="502"/>
      <c r="C23" s="542"/>
      <c r="D23" s="542">
        <f>长期股权投资明细表!G17</f>
        <v>0</v>
      </c>
      <c r="E23" s="542">
        <f t="shared" si="1"/>
        <v>0</v>
      </c>
      <c r="F23" s="543" t="s">
        <v>243</v>
      </c>
      <c r="G23" s="585" t="s">
        <v>244</v>
      </c>
      <c r="H23" s="542"/>
      <c r="I23" s="542"/>
      <c r="J23" s="542">
        <f t="shared" si="0"/>
        <v>0</v>
      </c>
      <c r="K23" s="517"/>
    </row>
    <row r="24" ht="13.5" customHeight="1" spans="1:11">
      <c r="A24" s="541"/>
      <c r="B24" s="502"/>
      <c r="C24" s="542"/>
      <c r="D24" s="542"/>
      <c r="E24" s="542"/>
      <c r="F24" s="543" t="s">
        <v>245</v>
      </c>
      <c r="G24" s="585" t="s">
        <v>246</v>
      </c>
      <c r="H24" s="542"/>
      <c r="I24" s="542"/>
      <c r="J24" s="542"/>
      <c r="K24" s="517"/>
    </row>
    <row r="25" ht="13.5" customHeight="1" spans="1:11">
      <c r="A25" s="541" t="s">
        <v>247</v>
      </c>
      <c r="B25" s="502">
        <v>16</v>
      </c>
      <c r="C25" s="545"/>
      <c r="D25" s="545"/>
      <c r="E25" s="542">
        <f t="shared" si="1"/>
        <v>0</v>
      </c>
      <c r="F25" s="543" t="s">
        <v>248</v>
      </c>
      <c r="G25" s="585" t="s">
        <v>249</v>
      </c>
      <c r="H25" s="542"/>
      <c r="I25" s="542"/>
      <c r="J25" s="542">
        <f t="shared" si="0"/>
        <v>0</v>
      </c>
      <c r="K25" s="517"/>
    </row>
    <row r="26" ht="13.5" customHeight="1" spans="1:11">
      <c r="A26" s="541" t="s">
        <v>250</v>
      </c>
      <c r="B26" s="502">
        <v>17</v>
      </c>
      <c r="C26" s="542"/>
      <c r="D26" s="542"/>
      <c r="E26" s="542">
        <f t="shared" si="1"/>
        <v>0</v>
      </c>
      <c r="F26" s="546" t="s">
        <v>251</v>
      </c>
      <c r="G26" s="585" t="s">
        <v>252</v>
      </c>
      <c r="H26" s="542"/>
      <c r="I26" s="542"/>
      <c r="J26" s="542">
        <f t="shared" si="0"/>
        <v>0</v>
      </c>
      <c r="K26" s="517"/>
    </row>
    <row r="27" ht="13.5" customHeight="1" spans="1:11">
      <c r="A27" s="541" t="s">
        <v>253</v>
      </c>
      <c r="B27" s="502">
        <v>18</v>
      </c>
      <c r="C27" s="542"/>
      <c r="D27" s="542"/>
      <c r="E27" s="542"/>
      <c r="F27" s="546" t="s">
        <v>254</v>
      </c>
      <c r="G27" s="585" t="s">
        <v>255</v>
      </c>
      <c r="H27" s="542">
        <f>递延收益清查明细表!D21</f>
        <v>0</v>
      </c>
      <c r="I27" s="542">
        <f>递延收益清查明细表!E21</f>
        <v>0</v>
      </c>
      <c r="J27" s="542">
        <f t="shared" si="0"/>
        <v>0</v>
      </c>
      <c r="K27" s="517"/>
    </row>
    <row r="28" ht="13.5" customHeight="1" spans="1:11">
      <c r="A28" s="541" t="s">
        <v>256</v>
      </c>
      <c r="B28" s="502">
        <v>19</v>
      </c>
      <c r="C28" s="542"/>
      <c r="D28" s="542"/>
      <c r="E28" s="542">
        <f t="shared" si="1"/>
        <v>0</v>
      </c>
      <c r="F28" s="543" t="s">
        <v>257</v>
      </c>
      <c r="G28" s="585" t="s">
        <v>258</v>
      </c>
      <c r="H28" s="542"/>
      <c r="I28" s="542"/>
      <c r="J28" s="542">
        <f t="shared" si="0"/>
        <v>0</v>
      </c>
      <c r="K28" s="517"/>
    </row>
    <row r="29" ht="13.5" customHeight="1" spans="1:11">
      <c r="A29" s="541" t="s">
        <v>259</v>
      </c>
      <c r="B29" s="502">
        <v>20</v>
      </c>
      <c r="C29" s="542">
        <f>长期股权投资明细表!F17</f>
        <v>325000</v>
      </c>
      <c r="D29" s="542">
        <f>长期股权投资明细表!G17</f>
        <v>0</v>
      </c>
      <c r="E29" s="542">
        <f t="shared" si="1"/>
        <v>325000</v>
      </c>
      <c r="F29" s="547" t="s">
        <v>260</v>
      </c>
      <c r="G29" s="585" t="s">
        <v>261</v>
      </c>
      <c r="H29" s="542"/>
      <c r="I29" s="542"/>
      <c r="J29" s="542">
        <f t="shared" si="0"/>
        <v>0</v>
      </c>
      <c r="K29" s="556">
        <v>40560.81</v>
      </c>
    </row>
    <row r="30" ht="13.5" customHeight="1" spans="1:11">
      <c r="A30" s="541" t="s">
        <v>262</v>
      </c>
      <c r="B30" s="502">
        <v>21</v>
      </c>
      <c r="C30" s="542"/>
      <c r="D30" s="542"/>
      <c r="E30" s="542">
        <f t="shared" si="1"/>
        <v>0</v>
      </c>
      <c r="F30" s="547" t="s">
        <v>263</v>
      </c>
      <c r="G30" s="585" t="s">
        <v>264</v>
      </c>
      <c r="H30" s="542">
        <f>SUM(H21:H29)</f>
        <v>0</v>
      </c>
      <c r="I30" s="542"/>
      <c r="J30" s="542">
        <f t="shared" si="0"/>
        <v>0</v>
      </c>
      <c r="K30" s="556">
        <v>442.95</v>
      </c>
    </row>
    <row r="31" ht="13.5" customHeight="1" spans="1:11">
      <c r="A31" s="541" t="s">
        <v>265</v>
      </c>
      <c r="B31" s="502">
        <v>22</v>
      </c>
      <c r="C31" s="542">
        <f>固定资产清查汇总表!E22</f>
        <v>17612.26</v>
      </c>
      <c r="D31" s="542">
        <f>固定资产清查汇总表!G22</f>
        <v>0</v>
      </c>
      <c r="E31" s="542">
        <f t="shared" si="1"/>
        <v>17612.26</v>
      </c>
      <c r="F31" s="543" t="s">
        <v>266</v>
      </c>
      <c r="G31" s="585" t="s">
        <v>267</v>
      </c>
      <c r="H31" s="542">
        <f>H19+H30</f>
        <v>3351524.96</v>
      </c>
      <c r="I31" s="542">
        <f>I19+I30</f>
        <v>0</v>
      </c>
      <c r="J31" s="542">
        <f>J19+J30</f>
        <v>3351524.96</v>
      </c>
      <c r="K31" s="556">
        <f>SUM(K29:K30)</f>
        <v>41003.76</v>
      </c>
    </row>
    <row r="32" ht="13.5" customHeight="1" spans="1:11">
      <c r="A32" s="541" t="s">
        <v>268</v>
      </c>
      <c r="B32" s="502">
        <v>23</v>
      </c>
      <c r="C32" s="542"/>
      <c r="D32" s="542"/>
      <c r="E32" s="542">
        <f t="shared" si="1"/>
        <v>0</v>
      </c>
      <c r="F32" s="543" t="s">
        <v>269</v>
      </c>
      <c r="G32" s="585" t="s">
        <v>270</v>
      </c>
      <c r="H32" s="542"/>
      <c r="I32" s="542"/>
      <c r="J32" s="542">
        <f t="shared" si="0"/>
        <v>0</v>
      </c>
      <c r="K32" s="517"/>
    </row>
    <row r="33" ht="13.5" customHeight="1" spans="1:11">
      <c r="A33" s="541" t="s">
        <v>182</v>
      </c>
      <c r="B33" s="502">
        <v>24</v>
      </c>
      <c r="C33" s="542"/>
      <c r="D33" s="542">
        <f>无形资产!F19</f>
        <v>0</v>
      </c>
      <c r="E33" s="542">
        <f t="shared" si="1"/>
        <v>0</v>
      </c>
      <c r="F33" s="543" t="s">
        <v>271</v>
      </c>
      <c r="G33" s="585" t="s">
        <v>272</v>
      </c>
      <c r="H33" s="545">
        <f>所有者权益清查汇总表!D8</f>
        <v>500000</v>
      </c>
      <c r="I33" s="545">
        <f>所有者权益清查汇总表!E8</f>
        <v>0</v>
      </c>
      <c r="J33" s="542">
        <f t="shared" si="0"/>
        <v>500000</v>
      </c>
      <c r="K33" s="517"/>
    </row>
    <row r="34" ht="13.5" customHeight="1" spans="1:11">
      <c r="A34" s="541" t="s">
        <v>273</v>
      </c>
      <c r="B34" s="502">
        <v>25</v>
      </c>
      <c r="C34" s="542"/>
      <c r="D34" s="542"/>
      <c r="E34" s="542">
        <f t="shared" si="1"/>
        <v>0</v>
      </c>
      <c r="F34" s="543" t="s">
        <v>274</v>
      </c>
      <c r="G34" s="585" t="s">
        <v>275</v>
      </c>
      <c r="H34" s="545"/>
      <c r="I34" s="545"/>
      <c r="J34" s="542"/>
      <c r="K34" s="517"/>
    </row>
    <row r="35" ht="13.5" customHeight="1" spans="1:11">
      <c r="A35" s="541" t="s">
        <v>276</v>
      </c>
      <c r="B35" s="502">
        <v>26</v>
      </c>
      <c r="C35" s="542"/>
      <c r="D35" s="542"/>
      <c r="E35" s="542">
        <f t="shared" si="1"/>
        <v>0</v>
      </c>
      <c r="F35" s="543" t="s">
        <v>277</v>
      </c>
      <c r="G35" s="585" t="s">
        <v>278</v>
      </c>
      <c r="H35" s="542">
        <f>所有者权益清查汇总表!D9</f>
        <v>0</v>
      </c>
      <c r="I35" s="542">
        <f>所有者权益清查汇总表!E9</f>
        <v>0</v>
      </c>
      <c r="J35" s="542">
        <f t="shared" si="0"/>
        <v>0</v>
      </c>
      <c r="K35" s="517"/>
    </row>
    <row r="36" ht="13.5" customHeight="1" spans="1:11">
      <c r="A36" s="541" t="s">
        <v>279</v>
      </c>
      <c r="B36" s="502">
        <v>27</v>
      </c>
      <c r="C36" s="542"/>
      <c r="D36" s="542"/>
      <c r="E36" s="542">
        <f t="shared" si="1"/>
        <v>0</v>
      </c>
      <c r="F36" s="543" t="s">
        <v>280</v>
      </c>
      <c r="G36" s="585" t="s">
        <v>281</v>
      </c>
      <c r="H36" s="542"/>
      <c r="I36" s="542"/>
      <c r="J36" s="542">
        <f t="shared" si="0"/>
        <v>0</v>
      </c>
      <c r="K36" s="517"/>
    </row>
    <row r="37" ht="13.5" customHeight="1" spans="1:11">
      <c r="A37" s="541" t="s">
        <v>191</v>
      </c>
      <c r="B37" s="502">
        <v>28</v>
      </c>
      <c r="C37" s="542">
        <f>无形资产!E19</f>
        <v>220688.71</v>
      </c>
      <c r="D37" s="542">
        <f>无形资产!F19</f>
        <v>0</v>
      </c>
      <c r="E37" s="542">
        <f t="shared" si="1"/>
        <v>220688.71</v>
      </c>
      <c r="F37" s="543" t="s">
        <v>282</v>
      </c>
      <c r="G37" s="585" t="s">
        <v>283</v>
      </c>
      <c r="H37" s="542"/>
      <c r="I37" s="542"/>
      <c r="J37" s="542"/>
      <c r="K37" s="517"/>
    </row>
    <row r="38" ht="13.5" customHeight="1" spans="1:11">
      <c r="A38" s="541" t="s">
        <v>284</v>
      </c>
      <c r="B38" s="502">
        <v>29</v>
      </c>
      <c r="C38" s="542"/>
      <c r="D38" s="542"/>
      <c r="E38" s="542">
        <f t="shared" si="1"/>
        <v>0</v>
      </c>
      <c r="F38" s="543" t="s">
        <v>285</v>
      </c>
      <c r="G38" s="585" t="s">
        <v>286</v>
      </c>
      <c r="H38" s="542"/>
      <c r="I38" s="542"/>
      <c r="J38" s="542"/>
      <c r="K38" s="517"/>
    </row>
    <row r="39" ht="13.5" customHeight="1" spans="1:11">
      <c r="A39" s="541" t="s">
        <v>287</v>
      </c>
      <c r="B39" s="502">
        <v>30</v>
      </c>
      <c r="C39" s="542"/>
      <c r="D39" s="542"/>
      <c r="E39" s="542">
        <f t="shared" si="1"/>
        <v>0</v>
      </c>
      <c r="F39" s="543" t="s">
        <v>288</v>
      </c>
      <c r="G39" s="585" t="s">
        <v>289</v>
      </c>
      <c r="H39" s="542">
        <f>所有者权益清查汇总表!D10</f>
        <v>0</v>
      </c>
      <c r="I39" s="542">
        <f>所有者权益清查汇总表!E10</f>
        <v>0</v>
      </c>
      <c r="J39" s="542">
        <f t="shared" si="0"/>
        <v>0</v>
      </c>
      <c r="K39" s="517"/>
    </row>
    <row r="40" ht="13.5" customHeight="1" spans="1:11">
      <c r="A40" s="541" t="s">
        <v>290</v>
      </c>
      <c r="B40" s="502">
        <v>31</v>
      </c>
      <c r="C40" s="542">
        <f>'长期待摊费用 '!H36</f>
        <v>0</v>
      </c>
      <c r="D40" s="542"/>
      <c r="E40" s="542">
        <f t="shared" si="1"/>
        <v>0</v>
      </c>
      <c r="F40" s="543" t="s">
        <v>291</v>
      </c>
      <c r="G40" s="585" t="s">
        <v>292</v>
      </c>
      <c r="H40" s="542">
        <f>所有者权益清查汇总表!D11</f>
        <v>1989591.76</v>
      </c>
      <c r="I40" s="542">
        <f>所有者权益清查汇总表!E11</f>
        <v>0</v>
      </c>
      <c r="J40" s="542">
        <f t="shared" si="0"/>
        <v>1989591.76</v>
      </c>
      <c r="K40" s="517"/>
    </row>
    <row r="41" ht="13.5" customHeight="1" spans="1:11">
      <c r="A41" s="541" t="s">
        <v>293</v>
      </c>
      <c r="B41" s="502">
        <v>32</v>
      </c>
      <c r="C41" s="542"/>
      <c r="D41" s="542"/>
      <c r="E41" s="542">
        <f t="shared" si="1"/>
        <v>0</v>
      </c>
      <c r="F41" s="543" t="s">
        <v>294</v>
      </c>
      <c r="G41" s="585" t="s">
        <v>295</v>
      </c>
      <c r="H41" s="542"/>
      <c r="I41" s="542"/>
      <c r="J41" s="542">
        <f t="shared" si="0"/>
        <v>0</v>
      </c>
      <c r="K41" s="517"/>
    </row>
    <row r="42" ht="13.5" customHeight="1" spans="1:11">
      <c r="A42" s="541" t="s">
        <v>296</v>
      </c>
      <c r="B42" s="502">
        <v>33</v>
      </c>
      <c r="C42" s="542"/>
      <c r="D42" s="542">
        <f>其他非流动资产!K18</f>
        <v>0</v>
      </c>
      <c r="E42" s="542">
        <f t="shared" si="1"/>
        <v>0</v>
      </c>
      <c r="F42" s="543" t="s">
        <v>297</v>
      </c>
      <c r="G42" s="585" t="s">
        <v>298</v>
      </c>
      <c r="H42" s="542"/>
      <c r="I42" s="542"/>
      <c r="J42" s="542">
        <f t="shared" si="0"/>
        <v>0</v>
      </c>
      <c r="K42" s="517"/>
    </row>
    <row r="43" ht="13.5" customHeight="1" spans="1:11">
      <c r="A43" s="541" t="s">
        <v>299</v>
      </c>
      <c r="B43" s="502">
        <v>34</v>
      </c>
      <c r="C43" s="542">
        <f>SUM(C25:C42)</f>
        <v>563300.97</v>
      </c>
      <c r="D43" s="542">
        <f>SUM(D25:D42)</f>
        <v>0</v>
      </c>
      <c r="E43" s="542">
        <f t="shared" si="1"/>
        <v>563300.97</v>
      </c>
      <c r="F43" s="543" t="s">
        <v>300</v>
      </c>
      <c r="G43" s="585" t="s">
        <v>301</v>
      </c>
      <c r="H43" s="542">
        <f>SUM(H33:H40)</f>
        <v>2489591.76</v>
      </c>
      <c r="I43" s="542">
        <f>SUM(I33:I40)</f>
        <v>0</v>
      </c>
      <c r="J43" s="542">
        <f>SUM(J33:J40)</f>
        <v>2489591.76</v>
      </c>
      <c r="K43" s="517"/>
    </row>
    <row r="44" spans="1:11">
      <c r="A44" s="541" t="s">
        <v>302</v>
      </c>
      <c r="B44" s="502">
        <v>35</v>
      </c>
      <c r="C44" s="542">
        <f>C43+C18</f>
        <v>5841116.72000001</v>
      </c>
      <c r="D44" s="542">
        <f>D43+D18</f>
        <v>0</v>
      </c>
      <c r="E44" s="542">
        <f t="shared" si="1"/>
        <v>5841116.72000001</v>
      </c>
      <c r="F44" s="543" t="s">
        <v>303</v>
      </c>
      <c r="G44" s="585" t="s">
        <v>304</v>
      </c>
      <c r="H44" s="542">
        <f>H43+H31</f>
        <v>5841116.72</v>
      </c>
      <c r="I44" s="542">
        <f>I43+I31</f>
        <v>0</v>
      </c>
      <c r="J44" s="542">
        <f>J43+J31</f>
        <v>5841116.72</v>
      </c>
      <c r="K44" s="517"/>
    </row>
    <row r="45" spans="1:11">
      <c r="A45" s="548"/>
      <c r="B45" s="549"/>
      <c r="C45" s="550"/>
      <c r="D45" s="550"/>
      <c r="E45" s="550"/>
      <c r="F45" s="549"/>
      <c r="G45" s="550"/>
      <c r="H45" s="550"/>
      <c r="I45" s="550"/>
      <c r="J45" s="550"/>
      <c r="K45" s="517"/>
    </row>
    <row r="46" ht="18" customHeight="1" spans="1:11">
      <c r="A46" s="551"/>
      <c r="B46" s="552"/>
      <c r="C46" s="553"/>
      <c r="D46" s="553"/>
      <c r="E46" s="553"/>
      <c r="F46" s="548"/>
      <c r="G46" s="549"/>
      <c r="H46" s="554"/>
      <c r="I46" s="554"/>
      <c r="J46" s="554"/>
      <c r="K46" s="517"/>
    </row>
    <row r="47" spans="1:11">
      <c r="A47" s="551"/>
      <c r="B47" s="552"/>
      <c r="C47" s="553"/>
      <c r="D47" s="553"/>
      <c r="E47" s="553"/>
      <c r="J47" s="151">
        <f>J44-E44</f>
        <v>-1.11758708953857e-8</v>
      </c>
      <c r="K47" s="517"/>
    </row>
    <row r="48" spans="3:11">
      <c r="C48" s="555"/>
      <c r="D48" s="555"/>
      <c r="E48" s="555"/>
      <c r="J48" s="151">
        <f>J44-E44</f>
        <v>-1.11758708953857e-8</v>
      </c>
      <c r="K48" s="517"/>
    </row>
    <row r="49" spans="11:11">
      <c r="K49" s="517"/>
    </row>
    <row r="50" spans="11:11">
      <c r="K50" s="517"/>
    </row>
  </sheetData>
  <mergeCells count="3">
    <mergeCell ref="A1:J1"/>
    <mergeCell ref="A2:C2"/>
    <mergeCell ref="H2:J2"/>
  </mergeCells>
  <printOptions horizontalCentered="1" verticalCentered="1"/>
  <pageMargins left="0" right="0.507638888888889" top="0.649305555555556" bottom="0.388888888888889" header="0.507638888888889" footer="0.388888888888889"/>
  <pageSetup paperSize="9" scale="75" orientation="landscape" horizontalDpi="600"/>
  <headerFooter alignWithMargins="0">
    <oddHeader>&amp;L&amp;"仿宋_GB2312,常规"&amp;10表1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4"/>
  <sheetViews>
    <sheetView view="pageBreakPreview" zoomScaleNormal="100" zoomScaleSheetLayoutView="100" topLeftCell="A4" workbookViewId="0">
      <selection activeCell="C11" sqref="C11"/>
    </sheetView>
  </sheetViews>
  <sheetFormatPr defaultColWidth="9" defaultRowHeight="12"/>
  <cols>
    <col min="1" max="1" width="6.25" style="10" customWidth="1"/>
    <col min="2" max="2" width="20.125" style="281" customWidth="1"/>
    <col min="3" max="3" width="6.875" style="10" customWidth="1"/>
    <col min="4" max="4" width="16.125" style="35" customWidth="1"/>
    <col min="5" max="5" width="14.75" style="10" customWidth="1"/>
    <col min="6" max="6" width="13.875" style="10" customWidth="1"/>
    <col min="7" max="7" width="14" style="10" customWidth="1"/>
    <col min="8" max="8" width="14.375" style="10" customWidth="1"/>
    <col min="9" max="9" width="15.125" style="10" customWidth="1"/>
    <col min="10" max="10" width="9" style="10"/>
    <col min="11" max="12" width="10.125" style="10"/>
    <col min="13" max="16384" width="9" style="10"/>
  </cols>
  <sheetData>
    <row r="1" ht="27" customHeight="1" spans="1:9">
      <c r="A1" s="12" t="s">
        <v>1927</v>
      </c>
      <c r="B1" s="12"/>
      <c r="C1" s="12"/>
      <c r="D1" s="12"/>
      <c r="E1" s="12"/>
      <c r="F1" s="12"/>
      <c r="G1" s="12"/>
      <c r="H1" s="12"/>
      <c r="I1" s="12"/>
    </row>
    <row r="2" ht="18" customHeight="1" spans="1:9">
      <c r="A2" s="282"/>
      <c r="B2" s="282"/>
      <c r="C2" s="282"/>
      <c r="D2" s="282"/>
      <c r="E2" s="282"/>
      <c r="F2" s="282"/>
      <c r="G2" s="282"/>
      <c r="H2" s="282"/>
      <c r="I2" s="282"/>
    </row>
    <row r="3" ht="21" customHeight="1" spans="1:9">
      <c r="A3" s="13" t="s">
        <v>459</v>
      </c>
      <c r="B3" s="283"/>
      <c r="C3" s="283"/>
      <c r="D3" s="283"/>
      <c r="E3" s="283"/>
      <c r="F3" s="283"/>
      <c r="G3" s="283"/>
      <c r="H3" s="283"/>
      <c r="I3" s="283"/>
    </row>
    <row r="4" ht="20.25" customHeight="1" spans="1:9">
      <c r="A4" s="16" t="str">
        <f>存货清查汇总表!A4</f>
        <v>资产占有单位名称：杭州中惠医疗器械有限公司</v>
      </c>
      <c r="B4" s="16"/>
      <c r="C4" s="16"/>
      <c r="D4" s="15"/>
      <c r="E4" s="15"/>
      <c r="F4" s="15"/>
      <c r="G4" s="15"/>
      <c r="H4" s="15"/>
      <c r="I4" s="288" t="s">
        <v>126</v>
      </c>
    </row>
    <row r="5" s="35" customFormat="1" ht="21.95" customHeight="1" spans="1:9">
      <c r="A5" s="17" t="s">
        <v>461</v>
      </c>
      <c r="B5" s="19" t="s">
        <v>1928</v>
      </c>
      <c r="C5" s="19" t="s">
        <v>530</v>
      </c>
      <c r="D5" s="18" t="s">
        <v>463</v>
      </c>
      <c r="E5" s="18"/>
      <c r="F5" s="89" t="s">
        <v>464</v>
      </c>
      <c r="G5" s="108"/>
      <c r="H5" s="284" t="s">
        <v>465</v>
      </c>
      <c r="I5" s="289"/>
    </row>
    <row r="6" s="35" customFormat="1" ht="21.95" customHeight="1" spans="1:12">
      <c r="A6" s="17"/>
      <c r="B6" s="19"/>
      <c r="C6" s="19"/>
      <c r="D6" s="18" t="s">
        <v>1929</v>
      </c>
      <c r="E6" s="18" t="s">
        <v>1930</v>
      </c>
      <c r="F6" s="18" t="s">
        <v>1929</v>
      </c>
      <c r="G6" s="18" t="s">
        <v>1931</v>
      </c>
      <c r="H6" s="18" t="s">
        <v>1929</v>
      </c>
      <c r="I6" s="18" t="s">
        <v>1931</v>
      </c>
      <c r="L6" s="35">
        <f>H7-I7</f>
        <v>113239.35</v>
      </c>
    </row>
    <row r="7" s="35" customFormat="1" ht="21.95" customHeight="1" spans="1:11">
      <c r="A7" s="131" t="s">
        <v>514</v>
      </c>
      <c r="B7" s="25" t="s">
        <v>1932</v>
      </c>
      <c r="C7" s="18"/>
      <c r="D7" s="285">
        <f>SUM(D8:D11)</f>
        <v>130851.61</v>
      </c>
      <c r="E7" s="285">
        <f t="shared" ref="E7:G7" si="0">SUM(E8:E11)</f>
        <v>17612.26</v>
      </c>
      <c r="F7" s="285">
        <f t="shared" si="0"/>
        <v>0</v>
      </c>
      <c r="G7" s="285">
        <f t="shared" si="0"/>
        <v>0</v>
      </c>
      <c r="H7" s="285">
        <f>D7+F7</f>
        <v>130851.61</v>
      </c>
      <c r="I7" s="285">
        <f t="shared" ref="I7:I13" si="1">E7+G7</f>
        <v>17612.26</v>
      </c>
      <c r="J7" s="35" t="s">
        <v>514</v>
      </c>
      <c r="K7" s="35">
        <f>H7-I7</f>
        <v>113239.35</v>
      </c>
    </row>
    <row r="8" ht="21.95" customHeight="1" spans="1:9">
      <c r="A8" s="131" t="s">
        <v>1933</v>
      </c>
      <c r="B8" s="25" t="s">
        <v>1934</v>
      </c>
      <c r="C8" s="31">
        <v>2</v>
      </c>
      <c r="D8" s="285">
        <f>电子设备清查明细表!F33</f>
        <v>130851.61</v>
      </c>
      <c r="E8" s="285">
        <f>电子设备清查明细表!G33</f>
        <v>17612.26</v>
      </c>
      <c r="F8" s="285">
        <f>电子设备清查明细表!H33</f>
        <v>0</v>
      </c>
      <c r="G8" s="86">
        <f>电子设备清查明细表!I33</f>
        <v>0</v>
      </c>
      <c r="H8" s="86">
        <f t="shared" ref="H8:H13" si="2">D8+F8</f>
        <v>130851.61</v>
      </c>
      <c r="I8" s="285">
        <f t="shared" si="1"/>
        <v>17612.26</v>
      </c>
    </row>
    <row r="9" ht="21.95" customHeight="1" spans="1:9">
      <c r="A9" s="131" t="s">
        <v>1935</v>
      </c>
      <c r="B9" s="25" t="s">
        <v>1936</v>
      </c>
      <c r="C9" s="31"/>
      <c r="D9" s="86">
        <f>运输设备清查明细表!H25</f>
        <v>0</v>
      </c>
      <c r="E9" s="86">
        <f>运输设备清查明细表!I25</f>
        <v>0</v>
      </c>
      <c r="F9" s="86">
        <f>运输设备清查明细表!J25</f>
        <v>0</v>
      </c>
      <c r="G9" s="86">
        <f>运输设备清查明细表!K25</f>
        <v>0</v>
      </c>
      <c r="H9" s="86">
        <f t="shared" si="2"/>
        <v>0</v>
      </c>
      <c r="I9" s="285">
        <f t="shared" si="1"/>
        <v>0</v>
      </c>
    </row>
    <row r="10" ht="21.95" customHeight="1" spans="1:9">
      <c r="A10" s="131" t="s">
        <v>1937</v>
      </c>
      <c r="B10" s="25" t="s">
        <v>1938</v>
      </c>
      <c r="C10" s="31"/>
      <c r="D10" s="86">
        <f>'办公家具清查明细表 '!F74</f>
        <v>0</v>
      </c>
      <c r="E10" s="86">
        <f>'办公家具清查明细表 '!G74</f>
        <v>0</v>
      </c>
      <c r="F10" s="86">
        <f>'办公家具清查明细表 '!H74</f>
        <v>0</v>
      </c>
      <c r="G10" s="86">
        <f>'办公家具清查明细表 '!I74</f>
        <v>0</v>
      </c>
      <c r="H10" s="86">
        <f t="shared" si="2"/>
        <v>0</v>
      </c>
      <c r="I10" s="285">
        <f t="shared" si="1"/>
        <v>0</v>
      </c>
    </row>
    <row r="11" ht="21.95" customHeight="1" spans="1:9">
      <c r="A11" s="131" t="s">
        <v>1939</v>
      </c>
      <c r="B11" s="25" t="s">
        <v>1940</v>
      </c>
      <c r="C11" s="31"/>
      <c r="D11" s="86">
        <f>'其他设备清查明细表 '!F68</f>
        <v>0</v>
      </c>
      <c r="E11" s="86">
        <f>'其他设备清查明细表 '!G68</f>
        <v>0</v>
      </c>
      <c r="F11" s="86">
        <f>'其他设备清查明细表 '!H68</f>
        <v>0</v>
      </c>
      <c r="G11" s="86">
        <f>'其他设备清查明细表 '!I68</f>
        <v>0</v>
      </c>
      <c r="H11" s="86">
        <f t="shared" si="2"/>
        <v>0</v>
      </c>
      <c r="I11" s="285">
        <f t="shared" si="1"/>
        <v>0</v>
      </c>
    </row>
    <row r="12" ht="21.95" customHeight="1" spans="1:9">
      <c r="A12" s="131" t="s">
        <v>514</v>
      </c>
      <c r="B12" s="25" t="s">
        <v>1941</v>
      </c>
      <c r="C12" s="18"/>
      <c r="D12" s="86">
        <f>SUM(D13:D15)</f>
        <v>0</v>
      </c>
      <c r="E12" s="86">
        <f>SUM(E13:E15)</f>
        <v>0</v>
      </c>
      <c r="F12" s="86">
        <f>SUM(F13:F15)</f>
        <v>0</v>
      </c>
      <c r="G12" s="86">
        <f>SUM(G13:G15)</f>
        <v>0</v>
      </c>
      <c r="H12" s="86">
        <f t="shared" si="2"/>
        <v>0</v>
      </c>
      <c r="I12" s="285">
        <f t="shared" si="1"/>
        <v>0</v>
      </c>
    </row>
    <row r="13" ht="21.95" customHeight="1" spans="1:9">
      <c r="A13" s="131" t="s">
        <v>1942</v>
      </c>
      <c r="B13" s="25" t="s">
        <v>1943</v>
      </c>
      <c r="C13" s="18"/>
      <c r="D13" s="86">
        <f>房屋建筑物!L18</f>
        <v>0</v>
      </c>
      <c r="E13" s="86">
        <f>房屋建筑物!M18</f>
        <v>0</v>
      </c>
      <c r="F13" s="86">
        <f>房屋建筑物!N18</f>
        <v>0</v>
      </c>
      <c r="G13" s="86">
        <f>房屋建筑物!O18</f>
        <v>0</v>
      </c>
      <c r="H13" s="86">
        <f t="shared" si="2"/>
        <v>0</v>
      </c>
      <c r="I13" s="285">
        <f t="shared" si="1"/>
        <v>0</v>
      </c>
    </row>
    <row r="14" ht="21.95" customHeight="1" spans="1:9">
      <c r="A14" s="131" t="s">
        <v>1944</v>
      </c>
      <c r="B14" s="25" t="s">
        <v>1945</v>
      </c>
      <c r="C14" s="18"/>
      <c r="D14" s="86"/>
      <c r="E14" s="86"/>
      <c r="F14" s="86"/>
      <c r="G14" s="86"/>
      <c r="H14" s="86"/>
      <c r="I14" s="285"/>
    </row>
    <row r="15" ht="21.95" customHeight="1" spans="1:9">
      <c r="A15" s="131" t="s">
        <v>1946</v>
      </c>
      <c r="B15" s="25" t="s">
        <v>1947</v>
      </c>
      <c r="C15" s="18"/>
      <c r="D15" s="86"/>
      <c r="E15" s="86"/>
      <c r="F15" s="86"/>
      <c r="G15" s="86"/>
      <c r="H15" s="86"/>
      <c r="I15" s="86"/>
    </row>
    <row r="16" ht="21.95" customHeight="1" spans="1:9">
      <c r="A16" s="131" t="s">
        <v>514</v>
      </c>
      <c r="B16" s="25" t="s">
        <v>1948</v>
      </c>
      <c r="C16" s="18"/>
      <c r="D16" s="86"/>
      <c r="E16" s="86"/>
      <c r="F16" s="86"/>
      <c r="G16" s="106"/>
      <c r="H16" s="106"/>
      <c r="I16" s="86"/>
    </row>
    <row r="17" ht="21.95" customHeight="1" spans="1:9">
      <c r="A17" s="131" t="s">
        <v>1949</v>
      </c>
      <c r="B17" s="25" t="s">
        <v>1950</v>
      </c>
      <c r="C17" s="18"/>
      <c r="D17" s="86"/>
      <c r="E17" s="86"/>
      <c r="F17" s="86"/>
      <c r="G17" s="106"/>
      <c r="H17" s="106"/>
      <c r="I17" s="86"/>
    </row>
    <row r="18" ht="21.95" customHeight="1" spans="1:9">
      <c r="A18" s="131" t="s">
        <v>1951</v>
      </c>
      <c r="B18" s="25" t="s">
        <v>1952</v>
      </c>
      <c r="C18" s="18"/>
      <c r="D18" s="86"/>
      <c r="E18" s="86"/>
      <c r="F18" s="86"/>
      <c r="G18" s="106"/>
      <c r="H18" s="106"/>
      <c r="I18" s="86"/>
    </row>
    <row r="19" ht="21.95" customHeight="1" spans="1:9">
      <c r="A19" s="131" t="s">
        <v>1953</v>
      </c>
      <c r="B19" s="25" t="s">
        <v>1954</v>
      </c>
      <c r="C19" s="18"/>
      <c r="D19" s="286"/>
      <c r="E19" s="287"/>
      <c r="F19" s="287"/>
      <c r="G19" s="106"/>
      <c r="H19" s="106"/>
      <c r="I19" s="86"/>
    </row>
    <row r="20" ht="21.95" customHeight="1" spans="1:9">
      <c r="A20" s="131" t="s">
        <v>1955</v>
      </c>
      <c r="B20" s="25" t="s">
        <v>1956</v>
      </c>
      <c r="C20" s="18"/>
      <c r="D20" s="86"/>
      <c r="E20" s="86"/>
      <c r="F20" s="86"/>
      <c r="G20" s="86"/>
      <c r="H20" s="86"/>
      <c r="I20" s="86"/>
    </row>
    <row r="21" ht="21.95" customHeight="1" spans="1:9">
      <c r="A21" s="131" t="s">
        <v>1957</v>
      </c>
      <c r="B21" s="25" t="s">
        <v>1958</v>
      </c>
      <c r="C21" s="18"/>
      <c r="D21" s="106"/>
      <c r="E21" s="86"/>
      <c r="F21" s="86"/>
      <c r="G21" s="106"/>
      <c r="H21" s="106"/>
      <c r="I21" s="86"/>
    </row>
    <row r="22" ht="21.95" customHeight="1" spans="1:9">
      <c r="A22" s="89" t="s">
        <v>1959</v>
      </c>
      <c r="B22" s="108"/>
      <c r="C22" s="148" t="s">
        <v>508</v>
      </c>
      <c r="D22" s="86">
        <f t="shared" ref="D22:I22" si="3">D16+D7+D12</f>
        <v>130851.61</v>
      </c>
      <c r="E22" s="86">
        <f t="shared" si="3"/>
        <v>17612.26</v>
      </c>
      <c r="F22" s="86">
        <f t="shared" si="3"/>
        <v>0</v>
      </c>
      <c r="G22" s="86">
        <f t="shared" si="3"/>
        <v>0</v>
      </c>
      <c r="H22" s="86">
        <f t="shared" si="3"/>
        <v>130851.61</v>
      </c>
      <c r="I22" s="86">
        <f t="shared" si="3"/>
        <v>17612.26</v>
      </c>
    </row>
    <row r="23" ht="21.95" customHeight="1"/>
    <row r="24" ht="21.95" customHeight="1"/>
  </sheetData>
  <mergeCells count="9">
    <mergeCell ref="A1:I1"/>
    <mergeCell ref="A3:I3"/>
    <mergeCell ref="D5:E5"/>
    <mergeCell ref="F5:G5"/>
    <mergeCell ref="H5:I5"/>
    <mergeCell ref="A22:B22"/>
    <mergeCell ref="A5:A6"/>
    <mergeCell ref="B5:B6"/>
    <mergeCell ref="C5:C6"/>
  </mergeCells>
  <printOptions horizontalCentered="1"/>
  <pageMargins left="0.751388888888889" right="0.751388888888889" top="0.507638888888889" bottom="0.468055555555556" header="0.507638888888889" footer="0.507638888888889"/>
  <pageSetup paperSize="9" orientation="landscape" horizontalDpi="6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35"/>
  <sheetViews>
    <sheetView view="pageBreakPreview" zoomScaleNormal="100" zoomScaleSheetLayoutView="100" topLeftCell="A12" workbookViewId="0">
      <selection activeCell="A26" sqref="A25:B26"/>
    </sheetView>
  </sheetViews>
  <sheetFormatPr defaultColWidth="9" defaultRowHeight="14.25"/>
  <cols>
    <col min="1" max="1" width="9" style="150"/>
    <col min="2" max="2" width="19.75" style="150" customWidth="1"/>
    <col min="3" max="3" width="6.375" style="150" customWidth="1"/>
    <col min="4" max="4" width="5.625" style="150" customWidth="1"/>
    <col min="5" max="5" width="9" style="150"/>
    <col min="6" max="6" width="13" style="150" customWidth="1"/>
    <col min="7" max="7" width="11.5" style="150" customWidth="1"/>
    <col min="8" max="8" width="11.25" style="150" customWidth="1"/>
    <col min="9" max="9" width="11.5" style="150" customWidth="1"/>
    <col min="10" max="11" width="14.125" style="150" customWidth="1"/>
    <col min="12" max="16384" width="9" style="151"/>
  </cols>
  <sheetData>
    <row r="1" ht="22.5" spans="1:11">
      <c r="A1" s="12" t="s">
        <v>1960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8" customHeight="1" spans="1:11">
      <c r="A2" s="12"/>
      <c r="B2" s="152"/>
      <c r="C2" s="12"/>
      <c r="D2" s="12"/>
      <c r="E2" s="12"/>
      <c r="F2" s="12"/>
      <c r="G2" s="12"/>
      <c r="H2" s="12"/>
      <c r="I2" s="12"/>
      <c r="J2" s="164"/>
      <c r="K2" s="164"/>
    </row>
    <row r="3" ht="15" customHeight="1" spans="1:11">
      <c r="A3" s="13" t="str">
        <f>固定资产清查汇总表!A3</f>
        <v>清查基准日：2018年12月31日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153" t="str">
        <f>固定资产清查汇总表!A4</f>
        <v>资产占有单位名称：杭州中惠医疗器械有限公司</v>
      </c>
      <c r="B4" s="153"/>
      <c r="C4" s="153"/>
      <c r="D4" s="153"/>
      <c r="E4" s="153"/>
      <c r="F4" s="153"/>
      <c r="G4" s="153"/>
      <c r="H4" s="153"/>
      <c r="I4" s="153"/>
      <c r="J4" s="35" t="s">
        <v>126</v>
      </c>
      <c r="K4" s="35"/>
    </row>
    <row r="5" spans="1:11">
      <c r="A5" s="17" t="s">
        <v>461</v>
      </c>
      <c r="B5" s="72" t="s">
        <v>1961</v>
      </c>
      <c r="C5" s="21" t="s">
        <v>1890</v>
      </c>
      <c r="D5" s="21" t="s">
        <v>371</v>
      </c>
      <c r="E5" s="21" t="s">
        <v>1962</v>
      </c>
      <c r="F5" s="108" t="s">
        <v>1963</v>
      </c>
      <c r="G5" s="18"/>
      <c r="H5" s="89" t="s">
        <v>129</v>
      </c>
      <c r="I5" s="108"/>
      <c r="J5" s="165" t="s">
        <v>11</v>
      </c>
      <c r="K5" s="166"/>
    </row>
    <row r="6" spans="1:11">
      <c r="A6" s="71"/>
      <c r="B6" s="76"/>
      <c r="C6" s="23" t="s">
        <v>1964</v>
      </c>
      <c r="D6" s="23"/>
      <c r="E6" s="23"/>
      <c r="F6" s="154" t="s">
        <v>1929</v>
      </c>
      <c r="G6" s="72" t="s">
        <v>1931</v>
      </c>
      <c r="H6" s="154" t="s">
        <v>1929</v>
      </c>
      <c r="I6" s="72" t="s">
        <v>1931</v>
      </c>
      <c r="J6" s="166" t="s">
        <v>1929</v>
      </c>
      <c r="K6" s="167" t="s">
        <v>1931</v>
      </c>
    </row>
    <row r="7" ht="18" customHeight="1" spans="1:11">
      <c r="A7" s="155">
        <v>1</v>
      </c>
      <c r="B7" s="242" t="s">
        <v>1965</v>
      </c>
      <c r="C7" s="157" t="s">
        <v>1552</v>
      </c>
      <c r="D7" s="158">
        <v>1</v>
      </c>
      <c r="E7" s="279">
        <v>40817</v>
      </c>
      <c r="F7" s="234">
        <v>5820</v>
      </c>
      <c r="G7" s="280">
        <v>0</v>
      </c>
      <c r="H7" s="162"/>
      <c r="I7" s="162"/>
      <c r="J7" s="162">
        <f>F7+H7</f>
        <v>5820</v>
      </c>
      <c r="K7" s="162">
        <f>G7+I7</f>
        <v>0</v>
      </c>
    </row>
    <row r="8" s="149" customFormat="1" ht="18" customHeight="1" spans="1:11">
      <c r="A8" s="155">
        <v>2</v>
      </c>
      <c r="B8" s="242" t="s">
        <v>1966</v>
      </c>
      <c r="C8" s="157" t="s">
        <v>1967</v>
      </c>
      <c r="D8" s="158">
        <v>1</v>
      </c>
      <c r="E8" s="279">
        <v>40848</v>
      </c>
      <c r="F8" s="234">
        <v>3560</v>
      </c>
      <c r="G8" s="280">
        <v>0</v>
      </c>
      <c r="H8" s="162"/>
      <c r="I8" s="162"/>
      <c r="J8" s="162">
        <f t="shared" ref="J8:J31" si="0">F8+H8</f>
        <v>3560</v>
      </c>
      <c r="K8" s="162">
        <f t="shared" ref="K8:K31" si="1">G8+I8</f>
        <v>0</v>
      </c>
    </row>
    <row r="9" s="149" customFormat="1" ht="18" customHeight="1" spans="1:11">
      <c r="A9" s="155">
        <v>3</v>
      </c>
      <c r="B9" s="242" t="s">
        <v>1968</v>
      </c>
      <c r="C9" s="157" t="s">
        <v>1967</v>
      </c>
      <c r="D9" s="158">
        <v>1</v>
      </c>
      <c r="E9" s="279">
        <v>40848</v>
      </c>
      <c r="F9" s="234">
        <v>2100</v>
      </c>
      <c r="G9" s="280">
        <v>0</v>
      </c>
      <c r="H9" s="162"/>
      <c r="I9" s="162"/>
      <c r="J9" s="162">
        <f t="shared" si="0"/>
        <v>2100</v>
      </c>
      <c r="K9" s="162">
        <f t="shared" si="1"/>
        <v>0</v>
      </c>
    </row>
    <row r="10" ht="18" customHeight="1" spans="1:11">
      <c r="A10" s="155">
        <v>4</v>
      </c>
      <c r="B10" s="242" t="s">
        <v>1969</v>
      </c>
      <c r="C10" s="157" t="s">
        <v>1967</v>
      </c>
      <c r="D10" s="158">
        <v>1</v>
      </c>
      <c r="E10" s="279">
        <v>40848</v>
      </c>
      <c r="F10" s="234">
        <v>3560</v>
      </c>
      <c r="G10" s="280">
        <v>0</v>
      </c>
      <c r="H10" s="162"/>
      <c r="I10" s="162"/>
      <c r="J10" s="162">
        <f t="shared" si="0"/>
        <v>3560</v>
      </c>
      <c r="K10" s="162">
        <f t="shared" si="1"/>
        <v>0</v>
      </c>
    </row>
    <row r="11" ht="18" customHeight="1" spans="1:11">
      <c r="A11" s="155">
        <v>5</v>
      </c>
      <c r="B11" s="242" t="s">
        <v>1970</v>
      </c>
      <c r="C11" s="157" t="s">
        <v>1967</v>
      </c>
      <c r="D11" s="158">
        <v>1</v>
      </c>
      <c r="E11" s="279">
        <v>40848</v>
      </c>
      <c r="F11" s="234">
        <v>2085</v>
      </c>
      <c r="G11" s="280">
        <v>0</v>
      </c>
      <c r="H11" s="162"/>
      <c r="I11" s="162"/>
      <c r="J11" s="162">
        <f t="shared" si="0"/>
        <v>2085</v>
      </c>
      <c r="K11" s="162">
        <f t="shared" si="1"/>
        <v>0</v>
      </c>
    </row>
    <row r="12" ht="18" customHeight="1" spans="1:11">
      <c r="A12" s="155">
        <v>6</v>
      </c>
      <c r="B12" s="242" t="s">
        <v>1971</v>
      </c>
      <c r="C12" s="157" t="s">
        <v>1967</v>
      </c>
      <c r="D12" s="158">
        <v>1</v>
      </c>
      <c r="E12" s="279">
        <v>40878</v>
      </c>
      <c r="F12" s="234">
        <v>4300</v>
      </c>
      <c r="G12" s="280">
        <v>0</v>
      </c>
      <c r="H12" s="162"/>
      <c r="I12" s="162"/>
      <c r="J12" s="162">
        <f t="shared" si="0"/>
        <v>4300</v>
      </c>
      <c r="K12" s="162">
        <f t="shared" si="1"/>
        <v>0</v>
      </c>
    </row>
    <row r="13" ht="18" customHeight="1" spans="1:11">
      <c r="A13" s="155">
        <v>7</v>
      </c>
      <c r="B13" s="242" t="s">
        <v>1972</v>
      </c>
      <c r="C13" s="157" t="s">
        <v>1967</v>
      </c>
      <c r="D13" s="158">
        <v>1</v>
      </c>
      <c r="E13" s="279">
        <v>40878</v>
      </c>
      <c r="F13" s="234">
        <v>1300</v>
      </c>
      <c r="G13" s="280">
        <v>0</v>
      </c>
      <c r="H13" s="162"/>
      <c r="I13" s="162"/>
      <c r="J13" s="162">
        <f t="shared" si="0"/>
        <v>1300</v>
      </c>
      <c r="K13" s="162">
        <f t="shared" si="1"/>
        <v>0</v>
      </c>
    </row>
    <row r="14" ht="18" customHeight="1" spans="1:11">
      <c r="A14" s="155">
        <v>8</v>
      </c>
      <c r="B14" s="242" t="s">
        <v>1973</v>
      </c>
      <c r="C14" s="157" t="s">
        <v>1974</v>
      </c>
      <c r="D14" s="158">
        <v>1</v>
      </c>
      <c r="E14" s="279">
        <v>40878</v>
      </c>
      <c r="F14" s="234">
        <v>4450</v>
      </c>
      <c r="G14" s="280">
        <v>0</v>
      </c>
      <c r="H14" s="162"/>
      <c r="I14" s="162"/>
      <c r="J14" s="162">
        <f t="shared" si="0"/>
        <v>4450</v>
      </c>
      <c r="K14" s="162">
        <f t="shared" si="1"/>
        <v>0</v>
      </c>
    </row>
    <row r="15" ht="18" customHeight="1" spans="1:11">
      <c r="A15" s="155">
        <v>9</v>
      </c>
      <c r="B15" s="242" t="s">
        <v>1975</v>
      </c>
      <c r="C15" s="157" t="s">
        <v>1967</v>
      </c>
      <c r="D15" s="158">
        <v>1</v>
      </c>
      <c r="E15" s="279">
        <v>41061</v>
      </c>
      <c r="F15" s="234">
        <v>1750</v>
      </c>
      <c r="G15" s="280">
        <v>0</v>
      </c>
      <c r="H15" s="162"/>
      <c r="I15" s="162"/>
      <c r="J15" s="162">
        <f t="shared" si="0"/>
        <v>1750</v>
      </c>
      <c r="K15" s="162">
        <f t="shared" si="1"/>
        <v>0</v>
      </c>
    </row>
    <row r="16" ht="18" customHeight="1" spans="1:11">
      <c r="A16" s="155">
        <v>10</v>
      </c>
      <c r="B16" s="242" t="s">
        <v>1976</v>
      </c>
      <c r="C16" s="157" t="s">
        <v>1967</v>
      </c>
      <c r="D16" s="158">
        <v>1</v>
      </c>
      <c r="E16" s="279">
        <v>41091</v>
      </c>
      <c r="F16" s="234">
        <v>4690</v>
      </c>
      <c r="G16" s="280">
        <v>0</v>
      </c>
      <c r="H16" s="162"/>
      <c r="I16" s="162"/>
      <c r="J16" s="162">
        <f t="shared" si="0"/>
        <v>4690</v>
      </c>
      <c r="K16" s="162">
        <f t="shared" si="1"/>
        <v>0</v>
      </c>
    </row>
    <row r="17" ht="18" customHeight="1" spans="1:11">
      <c r="A17" s="155">
        <v>11</v>
      </c>
      <c r="B17" s="242" t="s">
        <v>1977</v>
      </c>
      <c r="C17" s="157" t="s">
        <v>1967</v>
      </c>
      <c r="D17" s="158">
        <v>1</v>
      </c>
      <c r="E17" s="279">
        <v>41091</v>
      </c>
      <c r="F17" s="234">
        <v>2850</v>
      </c>
      <c r="G17" s="280">
        <v>0</v>
      </c>
      <c r="H17" s="162"/>
      <c r="I17" s="162"/>
      <c r="J17" s="162">
        <f t="shared" si="0"/>
        <v>2850</v>
      </c>
      <c r="K17" s="162">
        <f t="shared" si="1"/>
        <v>0</v>
      </c>
    </row>
    <row r="18" ht="18" customHeight="1" spans="1:11">
      <c r="A18" s="155">
        <v>12</v>
      </c>
      <c r="B18" s="242" t="s">
        <v>1978</v>
      </c>
      <c r="C18" s="157" t="s">
        <v>1552</v>
      </c>
      <c r="D18" s="158">
        <v>1</v>
      </c>
      <c r="E18" s="279">
        <v>41365</v>
      </c>
      <c r="F18" s="234">
        <v>2704</v>
      </c>
      <c r="G18" s="280">
        <v>0</v>
      </c>
      <c r="H18" s="162"/>
      <c r="I18" s="162"/>
      <c r="J18" s="162">
        <f t="shared" si="0"/>
        <v>2704</v>
      </c>
      <c r="K18" s="162">
        <f t="shared" si="1"/>
        <v>0</v>
      </c>
    </row>
    <row r="19" s="149" customFormat="1" ht="18" customHeight="1" spans="1:11">
      <c r="A19" s="155">
        <v>13</v>
      </c>
      <c r="B19" s="242" t="s">
        <v>1979</v>
      </c>
      <c r="C19" s="157" t="s">
        <v>1967</v>
      </c>
      <c r="D19" s="158">
        <v>1</v>
      </c>
      <c r="E19" s="279">
        <v>41548</v>
      </c>
      <c r="F19" s="234">
        <v>3700</v>
      </c>
      <c r="G19" s="280">
        <v>0</v>
      </c>
      <c r="H19" s="162"/>
      <c r="I19" s="162"/>
      <c r="J19" s="162">
        <f t="shared" si="0"/>
        <v>3700</v>
      </c>
      <c r="K19" s="162">
        <f t="shared" si="1"/>
        <v>0</v>
      </c>
    </row>
    <row r="20" s="149" customFormat="1" ht="18" customHeight="1" spans="1:11">
      <c r="A20" s="155">
        <v>14</v>
      </c>
      <c r="B20" s="242" t="s">
        <v>1980</v>
      </c>
      <c r="C20" s="157" t="s">
        <v>1552</v>
      </c>
      <c r="D20" s="158">
        <v>1</v>
      </c>
      <c r="E20" s="279">
        <v>41609</v>
      </c>
      <c r="F20" s="234">
        <v>2200</v>
      </c>
      <c r="G20" s="280">
        <v>0</v>
      </c>
      <c r="H20" s="162"/>
      <c r="I20" s="162"/>
      <c r="J20" s="162">
        <f t="shared" si="0"/>
        <v>2200</v>
      </c>
      <c r="K20" s="162">
        <f t="shared" si="1"/>
        <v>0</v>
      </c>
    </row>
    <row r="21" s="149" customFormat="1" ht="18" customHeight="1" spans="1:11">
      <c r="A21" s="155">
        <v>15</v>
      </c>
      <c r="B21" s="242" t="s">
        <v>1981</v>
      </c>
      <c r="C21" s="157" t="s">
        <v>1967</v>
      </c>
      <c r="D21" s="158">
        <v>1</v>
      </c>
      <c r="E21" s="279">
        <v>41609</v>
      </c>
      <c r="F21" s="234">
        <v>5604.86</v>
      </c>
      <c r="G21" s="280">
        <v>0</v>
      </c>
      <c r="H21" s="162"/>
      <c r="I21" s="162"/>
      <c r="J21" s="162">
        <f t="shared" si="0"/>
        <v>5604.86</v>
      </c>
      <c r="K21" s="162">
        <f t="shared" si="1"/>
        <v>0</v>
      </c>
    </row>
    <row r="22" s="149" customFormat="1" ht="18" customHeight="1" spans="1:11">
      <c r="A22" s="155">
        <v>16</v>
      </c>
      <c r="B22" s="242" t="s">
        <v>1982</v>
      </c>
      <c r="C22" s="157" t="s">
        <v>1967</v>
      </c>
      <c r="D22" s="158">
        <v>1</v>
      </c>
      <c r="E22" s="279">
        <v>41609</v>
      </c>
      <c r="F22" s="234">
        <v>798</v>
      </c>
      <c r="G22" s="280">
        <v>0</v>
      </c>
      <c r="H22" s="162"/>
      <c r="I22" s="162"/>
      <c r="J22" s="162">
        <f t="shared" si="0"/>
        <v>798</v>
      </c>
      <c r="K22" s="162">
        <f t="shared" si="1"/>
        <v>0</v>
      </c>
    </row>
    <row r="23" ht="18" customHeight="1" spans="1:11">
      <c r="A23" s="155">
        <v>17</v>
      </c>
      <c r="B23" s="242" t="s">
        <v>1983</v>
      </c>
      <c r="C23" s="157" t="s">
        <v>1967</v>
      </c>
      <c r="D23" s="158">
        <v>1</v>
      </c>
      <c r="E23" s="279">
        <v>41609</v>
      </c>
      <c r="F23" s="234">
        <v>2748</v>
      </c>
      <c r="G23" s="280">
        <v>0</v>
      </c>
      <c r="H23" s="162"/>
      <c r="I23" s="162"/>
      <c r="J23" s="162">
        <f t="shared" si="0"/>
        <v>2748</v>
      </c>
      <c r="K23" s="162">
        <f t="shared" si="1"/>
        <v>0</v>
      </c>
    </row>
    <row r="24" s="149" customFormat="1" ht="18" customHeight="1" spans="1:11">
      <c r="A24" s="155">
        <v>18</v>
      </c>
      <c r="B24" s="242" t="s">
        <v>1984</v>
      </c>
      <c r="C24" s="157" t="s">
        <v>1552</v>
      </c>
      <c r="D24" s="158">
        <v>1</v>
      </c>
      <c r="E24" s="279">
        <v>41609</v>
      </c>
      <c r="F24" s="234">
        <v>25000</v>
      </c>
      <c r="G24" s="280">
        <v>0</v>
      </c>
      <c r="H24" s="162"/>
      <c r="I24" s="162"/>
      <c r="J24" s="162">
        <f t="shared" si="0"/>
        <v>25000</v>
      </c>
      <c r="K24" s="162">
        <f t="shared" si="1"/>
        <v>0</v>
      </c>
    </row>
    <row r="25" s="149" customFormat="1" ht="18" customHeight="1" spans="1:11">
      <c r="A25" s="168">
        <v>19</v>
      </c>
      <c r="B25" s="242" t="s">
        <v>1985</v>
      </c>
      <c r="C25" s="157" t="s">
        <v>1967</v>
      </c>
      <c r="D25" s="158">
        <v>1</v>
      </c>
      <c r="E25" s="279">
        <v>41609</v>
      </c>
      <c r="F25" s="234">
        <v>1250</v>
      </c>
      <c r="G25" s="280">
        <v>0</v>
      </c>
      <c r="H25" s="162"/>
      <c r="I25" s="162"/>
      <c r="J25" s="162">
        <f t="shared" si="0"/>
        <v>1250</v>
      </c>
      <c r="K25" s="162">
        <f t="shared" si="1"/>
        <v>0</v>
      </c>
    </row>
    <row r="26" ht="18" customHeight="1" spans="1:11">
      <c r="A26" s="168">
        <v>20</v>
      </c>
      <c r="B26" s="242" t="s">
        <v>1986</v>
      </c>
      <c r="C26" s="157" t="s">
        <v>1552</v>
      </c>
      <c r="D26" s="158">
        <v>1</v>
      </c>
      <c r="E26" s="279">
        <v>41974</v>
      </c>
      <c r="F26" s="234">
        <v>5128.21</v>
      </c>
      <c r="G26" s="280">
        <v>0</v>
      </c>
      <c r="H26" s="162"/>
      <c r="I26" s="162"/>
      <c r="J26" s="162">
        <f t="shared" si="0"/>
        <v>5128.21</v>
      </c>
      <c r="K26" s="162">
        <f t="shared" si="1"/>
        <v>0</v>
      </c>
    </row>
    <row r="27" s="149" customFormat="1" ht="18" customHeight="1" spans="1:11">
      <c r="A27" s="155">
        <v>21</v>
      </c>
      <c r="B27" s="242" t="s">
        <v>1987</v>
      </c>
      <c r="C27" s="157" t="s">
        <v>1967</v>
      </c>
      <c r="D27" s="158">
        <v>1</v>
      </c>
      <c r="E27" s="279">
        <v>42401</v>
      </c>
      <c r="F27" s="234">
        <v>14358.97</v>
      </c>
      <c r="G27" s="280">
        <v>4188.04</v>
      </c>
      <c r="H27" s="162"/>
      <c r="I27" s="162"/>
      <c r="J27" s="162">
        <f t="shared" si="0"/>
        <v>14358.97</v>
      </c>
      <c r="K27" s="162">
        <f t="shared" si="1"/>
        <v>4188.04</v>
      </c>
    </row>
    <row r="28" s="149" customFormat="1" ht="18" customHeight="1" spans="1:11">
      <c r="A28" s="155">
        <v>22</v>
      </c>
      <c r="B28" s="242" t="s">
        <v>1988</v>
      </c>
      <c r="C28" s="157" t="s">
        <v>1552</v>
      </c>
      <c r="D28" s="158">
        <v>1</v>
      </c>
      <c r="E28" s="279">
        <v>42614</v>
      </c>
      <c r="F28" s="234">
        <v>11760</v>
      </c>
      <c r="G28" s="280">
        <v>5145</v>
      </c>
      <c r="H28" s="162"/>
      <c r="I28" s="162"/>
      <c r="J28" s="162">
        <f t="shared" si="0"/>
        <v>11760</v>
      </c>
      <c r="K28" s="162">
        <f t="shared" si="1"/>
        <v>5145</v>
      </c>
    </row>
    <row r="29" ht="18" customHeight="1" spans="1:11">
      <c r="A29" s="155">
        <v>23</v>
      </c>
      <c r="B29" s="242" t="s">
        <v>1989</v>
      </c>
      <c r="C29" s="157" t="s">
        <v>1967</v>
      </c>
      <c r="D29" s="158">
        <v>1</v>
      </c>
      <c r="E29" s="279">
        <v>42675</v>
      </c>
      <c r="F29" s="234">
        <v>10032</v>
      </c>
      <c r="G29" s="280">
        <v>4807</v>
      </c>
      <c r="H29" s="162"/>
      <c r="I29" s="162"/>
      <c r="J29" s="162">
        <f t="shared" si="0"/>
        <v>10032</v>
      </c>
      <c r="K29" s="162">
        <f t="shared" si="1"/>
        <v>4807</v>
      </c>
    </row>
    <row r="30" s="149" customFormat="1" ht="18" customHeight="1" spans="1:11">
      <c r="A30" s="155">
        <v>24</v>
      </c>
      <c r="B30" s="242" t="s">
        <v>1990</v>
      </c>
      <c r="C30" s="157" t="s">
        <v>1967</v>
      </c>
      <c r="D30" s="158">
        <v>1</v>
      </c>
      <c r="E30" s="279">
        <v>42793</v>
      </c>
      <c r="F30" s="234">
        <v>3547.01</v>
      </c>
      <c r="G30" s="280">
        <v>0</v>
      </c>
      <c r="H30" s="162"/>
      <c r="I30" s="162"/>
      <c r="J30" s="162">
        <f t="shared" si="0"/>
        <v>3547.01</v>
      </c>
      <c r="K30" s="162">
        <f t="shared" si="1"/>
        <v>0</v>
      </c>
    </row>
    <row r="31" ht="18" customHeight="1" spans="1:11">
      <c r="A31" s="168">
        <v>25</v>
      </c>
      <c r="B31" s="242" t="s">
        <v>1991</v>
      </c>
      <c r="C31" s="157" t="s">
        <v>1967</v>
      </c>
      <c r="D31" s="158">
        <v>1</v>
      </c>
      <c r="E31" s="279">
        <v>42908</v>
      </c>
      <c r="F31" s="234">
        <v>5555.56</v>
      </c>
      <c r="G31" s="280">
        <v>3472.22</v>
      </c>
      <c r="H31" s="162"/>
      <c r="I31" s="162"/>
      <c r="J31" s="162">
        <f t="shared" si="0"/>
        <v>5555.56</v>
      </c>
      <c r="K31" s="162">
        <f t="shared" si="1"/>
        <v>3472.22</v>
      </c>
    </row>
    <row r="32" ht="18" customHeight="1" spans="1:11">
      <c r="A32" s="117" t="s">
        <v>474</v>
      </c>
      <c r="B32" s="90"/>
      <c r="C32" s="31">
        <f>SUM(C7:C31)</f>
        <v>0</v>
      </c>
      <c r="D32" s="31"/>
      <c r="E32" s="91" t="s">
        <v>1992</v>
      </c>
      <c r="F32" s="169">
        <f t="shared" ref="F32:K32" si="2">SUM(F7:F31)</f>
        <v>130851.61</v>
      </c>
      <c r="G32" s="169">
        <f t="shared" si="2"/>
        <v>17612.26</v>
      </c>
      <c r="H32" s="169">
        <f t="shared" si="2"/>
        <v>0</v>
      </c>
      <c r="I32" s="169">
        <f t="shared" si="2"/>
        <v>0</v>
      </c>
      <c r="J32" s="169">
        <f t="shared" si="2"/>
        <v>130851.61</v>
      </c>
      <c r="K32" s="169">
        <f t="shared" si="2"/>
        <v>17612.26</v>
      </c>
    </row>
    <row r="33" ht="18" customHeight="1" spans="1:11">
      <c r="A33" s="117" t="s">
        <v>475</v>
      </c>
      <c r="B33" s="90"/>
      <c r="C33" s="31"/>
      <c r="D33" s="31"/>
      <c r="E33" s="91"/>
      <c r="F33" s="169">
        <f>SUM(F7:F31)</f>
        <v>130851.61</v>
      </c>
      <c r="G33" s="169">
        <f>SUM(G7:G31)</f>
        <v>17612.26</v>
      </c>
      <c r="H33" s="106">
        <f>H32</f>
        <v>0</v>
      </c>
      <c r="I33" s="106">
        <f>I32</f>
        <v>0</v>
      </c>
      <c r="J33" s="169">
        <f>J32</f>
        <v>130851.61</v>
      </c>
      <c r="K33" s="169">
        <f>K32</f>
        <v>17612.26</v>
      </c>
    </row>
    <row r="35" spans="6:7">
      <c r="F35" s="170"/>
      <c r="G35" s="170"/>
    </row>
  </sheetData>
  <autoFilter ref="F6:K33">
    <extLst/>
  </autoFilter>
  <mergeCells count="13">
    <mergeCell ref="A1:K1"/>
    <mergeCell ref="A3:K3"/>
    <mergeCell ref="J4:K4"/>
    <mergeCell ref="F5:G5"/>
    <mergeCell ref="H5:I5"/>
    <mergeCell ref="J5:K5"/>
    <mergeCell ref="A32:B32"/>
    <mergeCell ref="A33:B33"/>
    <mergeCell ref="A5:A6"/>
    <mergeCell ref="B5:B6"/>
    <mergeCell ref="C5:C6"/>
    <mergeCell ref="D5:D6"/>
    <mergeCell ref="E5:E6"/>
  </mergeCells>
  <pageMargins left="0.751388888888889" right="0.751388888888889" top="1" bottom="1" header="0.507638888888889" footer="0.507638888888889"/>
  <pageSetup paperSize="9" scale="97" orientation="landscape" horizontalDpi="600"/>
  <headerFooter>
    <oddFooter>&amp;C第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view="pageBreakPreview" zoomScaleNormal="100" zoomScaleSheetLayoutView="100" workbookViewId="0">
      <selection activeCell="B7" sqref="B7:J8"/>
    </sheetView>
  </sheetViews>
  <sheetFormatPr defaultColWidth="9" defaultRowHeight="14.25"/>
  <cols>
    <col min="1" max="1" width="5.5" style="151" customWidth="1"/>
    <col min="2" max="2" width="15" style="151" customWidth="1"/>
    <col min="3" max="4" width="10.875" style="151" customWidth="1"/>
    <col min="5" max="5" width="9" style="151"/>
    <col min="6" max="7" width="9.125" style="151" customWidth="1"/>
    <col min="8" max="8" width="12.25" style="151" customWidth="1"/>
    <col min="9" max="9" width="11.25" style="151" customWidth="1"/>
    <col min="10" max="11" width="9.125" style="151" customWidth="1"/>
    <col min="12" max="12" width="11.875" style="151" customWidth="1"/>
    <col min="13" max="13" width="10.25" style="151" customWidth="1"/>
    <col min="14" max="14" width="9" style="151"/>
    <col min="15" max="15" width="12.625" style="151"/>
    <col min="16" max="16384" width="9" style="151"/>
  </cols>
  <sheetData>
    <row r="1" ht="22.5" spans="1:13">
      <c r="A1" s="244" t="s">
        <v>1993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>
      <c r="A2" s="35"/>
      <c r="B2" s="35"/>
      <c r="C2" s="35"/>
      <c r="D2" s="35"/>
      <c r="E2" s="35"/>
      <c r="F2" s="35"/>
      <c r="G2" s="245"/>
      <c r="H2" s="246"/>
      <c r="I2" s="246"/>
      <c r="J2" s="35"/>
      <c r="K2" s="35"/>
      <c r="L2" s="35"/>
      <c r="M2" s="35"/>
    </row>
    <row r="3" ht="18.95" customHeight="1" spans="1:13">
      <c r="A3" s="13" t="str">
        <f>电子设备清查明细表!A3</f>
        <v>清查基准日：2018年12月31日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>
      <c r="A4" s="16" t="str">
        <f>电子设备清查明细表!A4</f>
        <v>资产占有单位名称：杭州中惠医疗器械有限公司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 t="s">
        <v>126</v>
      </c>
      <c r="M4" s="16"/>
    </row>
    <row r="5" spans="1:13">
      <c r="A5" s="17" t="s">
        <v>461</v>
      </c>
      <c r="B5" s="18" t="s">
        <v>1961</v>
      </c>
      <c r="C5" s="72" t="s">
        <v>1994</v>
      </c>
      <c r="D5" s="21" t="s">
        <v>1995</v>
      </c>
      <c r="E5" s="21" t="s">
        <v>1890</v>
      </c>
      <c r="F5" s="21" t="s">
        <v>371</v>
      </c>
      <c r="G5" s="247" t="s">
        <v>1996</v>
      </c>
      <c r="H5" s="220" t="s">
        <v>1963</v>
      </c>
      <c r="I5" s="220"/>
      <c r="J5" s="89" t="s">
        <v>129</v>
      </c>
      <c r="K5" s="108"/>
      <c r="L5" s="269" t="s">
        <v>11</v>
      </c>
      <c r="M5" s="270"/>
    </row>
    <row r="6" spans="1:13">
      <c r="A6" s="71"/>
      <c r="B6" s="72"/>
      <c r="C6" s="186"/>
      <c r="D6" s="248"/>
      <c r="E6" s="248"/>
      <c r="F6" s="248"/>
      <c r="G6" s="249"/>
      <c r="H6" s="221" t="s">
        <v>1929</v>
      </c>
      <c r="I6" s="221" t="s">
        <v>1931</v>
      </c>
      <c r="J6" s="72" t="s">
        <v>1929</v>
      </c>
      <c r="K6" s="72" t="s">
        <v>1931</v>
      </c>
      <c r="L6" s="72" t="s">
        <v>1929</v>
      </c>
      <c r="M6" s="72" t="s">
        <v>1931</v>
      </c>
    </row>
    <row r="7" spans="1:13">
      <c r="A7" s="250">
        <v>1</v>
      </c>
      <c r="B7" s="187"/>
      <c r="C7" s="251"/>
      <c r="D7" s="31"/>
      <c r="E7" s="252"/>
      <c r="F7" s="253"/>
      <c r="G7" s="254"/>
      <c r="H7" s="255"/>
      <c r="I7" s="271"/>
      <c r="J7" s="272"/>
      <c r="K7" s="273"/>
      <c r="L7" s="273">
        <f>H7</f>
        <v>0</v>
      </c>
      <c r="M7" s="273" t="s">
        <v>514</v>
      </c>
    </row>
    <row r="8" spans="1:13">
      <c r="A8" s="250"/>
      <c r="B8" s="256"/>
      <c r="C8" s="257"/>
      <c r="D8" s="31"/>
      <c r="E8" s="252"/>
      <c r="F8" s="258"/>
      <c r="G8" s="259"/>
      <c r="H8" s="255"/>
      <c r="I8" s="271"/>
      <c r="J8" s="272"/>
      <c r="K8" s="273"/>
      <c r="L8" s="161">
        <f t="shared" ref="L8:M17" si="0">H8</f>
        <v>0</v>
      </c>
      <c r="M8" s="161">
        <f t="shared" si="0"/>
        <v>0</v>
      </c>
    </row>
    <row r="9" spans="1:13">
      <c r="A9" s="250"/>
      <c r="B9" s="256"/>
      <c r="C9" s="257"/>
      <c r="D9" s="31"/>
      <c r="E9" s="252"/>
      <c r="F9" s="258"/>
      <c r="G9" s="259"/>
      <c r="H9" s="255"/>
      <c r="I9" s="271"/>
      <c r="J9" s="272"/>
      <c r="K9" s="273"/>
      <c r="L9" s="161">
        <f t="shared" si="0"/>
        <v>0</v>
      </c>
      <c r="M9" s="161">
        <f t="shared" si="0"/>
        <v>0</v>
      </c>
    </row>
    <row r="10" spans="1:13">
      <c r="A10" s="250"/>
      <c r="B10" s="256"/>
      <c r="C10" s="257"/>
      <c r="D10" s="31"/>
      <c r="E10" s="252"/>
      <c r="F10" s="258"/>
      <c r="G10" s="259"/>
      <c r="H10" s="255"/>
      <c r="I10" s="271"/>
      <c r="J10" s="272"/>
      <c r="K10" s="273"/>
      <c r="L10" s="161">
        <f t="shared" si="0"/>
        <v>0</v>
      </c>
      <c r="M10" s="161">
        <f t="shared" si="0"/>
        <v>0</v>
      </c>
    </row>
    <row r="11" spans="1:13">
      <c r="A11" s="250"/>
      <c r="B11" s="256"/>
      <c r="C11" s="252"/>
      <c r="D11" s="256"/>
      <c r="E11" s="252"/>
      <c r="F11" s="258"/>
      <c r="G11" s="260"/>
      <c r="H11" s="255"/>
      <c r="I11" s="271"/>
      <c r="J11" s="272"/>
      <c r="K11" s="273"/>
      <c r="L11" s="161">
        <f t="shared" si="0"/>
        <v>0</v>
      </c>
      <c r="M11" s="161">
        <f t="shared" si="0"/>
        <v>0</v>
      </c>
    </row>
    <row r="12" spans="1:13">
      <c r="A12" s="250"/>
      <c r="B12" s="256"/>
      <c r="C12" s="252"/>
      <c r="D12" s="256"/>
      <c r="E12" s="252"/>
      <c r="F12" s="258"/>
      <c r="G12" s="260"/>
      <c r="H12" s="255"/>
      <c r="I12" s="271"/>
      <c r="J12" s="272"/>
      <c r="K12" s="273"/>
      <c r="L12" s="161">
        <f t="shared" si="0"/>
        <v>0</v>
      </c>
      <c r="M12" s="161">
        <f t="shared" si="0"/>
        <v>0</v>
      </c>
    </row>
    <row r="13" spans="1:13">
      <c r="A13" s="250"/>
      <c r="B13" s="256"/>
      <c r="C13" s="261"/>
      <c r="D13" s="256"/>
      <c r="E13" s="252"/>
      <c r="F13" s="258"/>
      <c r="G13" s="260"/>
      <c r="H13" s="262"/>
      <c r="I13" s="105"/>
      <c r="J13" s="274"/>
      <c r="K13" s="181"/>
      <c r="L13" s="161">
        <f t="shared" si="0"/>
        <v>0</v>
      </c>
      <c r="M13" s="161">
        <f t="shared" si="0"/>
        <v>0</v>
      </c>
    </row>
    <row r="14" spans="1:13">
      <c r="A14" s="250"/>
      <c r="B14" s="256"/>
      <c r="C14" s="263"/>
      <c r="D14" s="256"/>
      <c r="E14" s="252"/>
      <c r="F14" s="258"/>
      <c r="G14" s="260"/>
      <c r="H14" s="105"/>
      <c r="I14" s="105"/>
      <c r="J14" s="274"/>
      <c r="K14" s="181"/>
      <c r="L14" s="161">
        <f t="shared" si="0"/>
        <v>0</v>
      </c>
      <c r="M14" s="161">
        <f t="shared" si="0"/>
        <v>0</v>
      </c>
    </row>
    <row r="15" spans="1:13">
      <c r="A15" s="250"/>
      <c r="B15" s="256"/>
      <c r="C15" s="263"/>
      <c r="D15" s="256"/>
      <c r="E15" s="252"/>
      <c r="F15" s="258"/>
      <c r="G15" s="260"/>
      <c r="H15" s="105"/>
      <c r="I15" s="105"/>
      <c r="J15" s="274"/>
      <c r="K15" s="181"/>
      <c r="L15" s="161">
        <f t="shared" si="0"/>
        <v>0</v>
      </c>
      <c r="M15" s="161">
        <f t="shared" si="0"/>
        <v>0</v>
      </c>
    </row>
    <row r="16" spans="1:13">
      <c r="A16" s="250"/>
      <c r="B16" s="256"/>
      <c r="C16" s="263"/>
      <c r="D16" s="256"/>
      <c r="E16" s="252"/>
      <c r="F16" s="258"/>
      <c r="G16" s="260"/>
      <c r="H16" s="105"/>
      <c r="I16" s="105"/>
      <c r="J16" s="274"/>
      <c r="K16" s="181"/>
      <c r="L16" s="161">
        <f t="shared" si="0"/>
        <v>0</v>
      </c>
      <c r="M16" s="161">
        <f t="shared" si="0"/>
        <v>0</v>
      </c>
    </row>
    <row r="17" spans="1:13">
      <c r="A17" s="250"/>
      <c r="B17" s="256"/>
      <c r="C17" s="264"/>
      <c r="D17" s="256"/>
      <c r="E17" s="252"/>
      <c r="F17" s="258"/>
      <c r="G17" s="260"/>
      <c r="H17" s="265"/>
      <c r="I17" s="265"/>
      <c r="J17" s="275"/>
      <c r="K17" s="181"/>
      <c r="L17" s="161">
        <f t="shared" si="0"/>
        <v>0</v>
      </c>
      <c r="M17" s="161">
        <f t="shared" si="0"/>
        <v>0</v>
      </c>
    </row>
    <row r="18" spans="1:13">
      <c r="A18" s="31"/>
      <c r="B18" s="31"/>
      <c r="C18" s="13"/>
      <c r="D18" s="266"/>
      <c r="E18" s="266"/>
      <c r="F18" s="178"/>
      <c r="G18" s="267"/>
      <c r="H18" s="105"/>
      <c r="I18" s="105"/>
      <c r="J18" s="276"/>
      <c r="K18" s="277"/>
      <c r="L18" s="181"/>
      <c r="M18" s="181"/>
    </row>
    <row r="19" spans="1:13">
      <c r="A19" s="31"/>
      <c r="B19" s="31"/>
      <c r="C19" s="31"/>
      <c r="D19" s="263"/>
      <c r="E19" s="31"/>
      <c r="F19" s="178"/>
      <c r="G19" s="31"/>
      <c r="H19" s="105"/>
      <c r="I19" s="105"/>
      <c r="J19" s="263"/>
      <c r="K19" s="181"/>
      <c r="L19" s="278"/>
      <c r="M19" s="181"/>
    </row>
    <row r="20" hidden="1" spans="1:13">
      <c r="A20" s="31"/>
      <c r="B20" s="31"/>
      <c r="C20" s="31"/>
      <c r="D20" s="263"/>
      <c r="E20" s="31"/>
      <c r="F20" s="178"/>
      <c r="G20" s="31"/>
      <c r="H20" s="105"/>
      <c r="I20" s="105"/>
      <c r="J20" s="263"/>
      <c r="K20" s="181"/>
      <c r="L20" s="278"/>
      <c r="M20" s="181"/>
    </row>
    <row r="21" hidden="1" spans="1:13">
      <c r="A21" s="31"/>
      <c r="B21" s="31"/>
      <c r="C21" s="31"/>
      <c r="D21" s="263"/>
      <c r="E21" s="31"/>
      <c r="F21" s="178"/>
      <c r="G21" s="31"/>
      <c r="H21" s="105"/>
      <c r="I21" s="105"/>
      <c r="J21" s="263"/>
      <c r="K21" s="181"/>
      <c r="L21" s="278"/>
      <c r="M21" s="181"/>
    </row>
    <row r="22" hidden="1" spans="1:13">
      <c r="A22" s="31"/>
      <c r="B22" s="31"/>
      <c r="C22" s="31"/>
      <c r="D22" s="263"/>
      <c r="E22" s="31"/>
      <c r="F22" s="178"/>
      <c r="G22" s="31"/>
      <c r="H22" s="105"/>
      <c r="I22" s="105"/>
      <c r="J22" s="263"/>
      <c r="K22" s="181"/>
      <c r="L22" s="278"/>
      <c r="M22" s="181"/>
    </row>
    <row r="23" spans="1:13">
      <c r="A23" s="31"/>
      <c r="B23" s="31"/>
      <c r="C23" s="31"/>
      <c r="D23" s="263"/>
      <c r="E23" s="31"/>
      <c r="F23" s="31"/>
      <c r="G23" s="31"/>
      <c r="H23" s="105"/>
      <c r="I23" s="105"/>
      <c r="J23" s="263"/>
      <c r="K23" s="181"/>
      <c r="L23" s="278"/>
      <c r="M23" s="181"/>
    </row>
    <row r="24" hidden="1" spans="1:13">
      <c r="A24" s="89" t="s">
        <v>474</v>
      </c>
      <c r="B24" s="90"/>
      <c r="C24" s="31"/>
      <c r="D24" s="31"/>
      <c r="E24" s="31"/>
      <c r="F24" s="268">
        <f>SUM(F7:F23)</f>
        <v>0</v>
      </c>
      <c r="G24" s="176"/>
      <c r="H24" s="106">
        <f t="shared" ref="H24:M24" si="1">SUM(H7:H23)</f>
        <v>0</v>
      </c>
      <c r="I24" s="106">
        <f t="shared" si="1"/>
        <v>0</v>
      </c>
      <c r="J24" s="181">
        <f t="shared" si="1"/>
        <v>0</v>
      </c>
      <c r="K24" s="181">
        <f t="shared" si="1"/>
        <v>0</v>
      </c>
      <c r="L24" s="181">
        <f t="shared" si="1"/>
        <v>0</v>
      </c>
      <c r="M24" s="181">
        <f t="shared" si="1"/>
        <v>0</v>
      </c>
    </row>
    <row r="25" spans="1:13">
      <c r="A25" s="89" t="s">
        <v>475</v>
      </c>
      <c r="B25" s="90"/>
      <c r="C25" s="31"/>
      <c r="D25" s="31"/>
      <c r="E25" s="31" t="s">
        <v>508</v>
      </c>
      <c r="F25" s="31">
        <v>14</v>
      </c>
      <c r="G25" s="176" t="s">
        <v>508</v>
      </c>
      <c r="H25" s="106">
        <f t="shared" ref="H25:M25" si="2">H24</f>
        <v>0</v>
      </c>
      <c r="I25" s="106">
        <f t="shared" si="2"/>
        <v>0</v>
      </c>
      <c r="J25" s="181">
        <f t="shared" si="2"/>
        <v>0</v>
      </c>
      <c r="K25" s="181">
        <f t="shared" si="2"/>
        <v>0</v>
      </c>
      <c r="L25" s="181">
        <f t="shared" si="2"/>
        <v>0</v>
      </c>
      <c r="M25" s="181">
        <f t="shared" si="2"/>
        <v>0</v>
      </c>
    </row>
  </sheetData>
  <mergeCells count="14">
    <mergeCell ref="A1:M1"/>
    <mergeCell ref="A3:M3"/>
    <mergeCell ref="H5:I5"/>
    <mergeCell ref="J5:K5"/>
    <mergeCell ref="L5:M5"/>
    <mergeCell ref="A24:B24"/>
    <mergeCell ref="A25:B25"/>
    <mergeCell ref="A5:A6"/>
    <mergeCell ref="B5:B6"/>
    <mergeCell ref="C5:C6"/>
    <mergeCell ref="D5:D6"/>
    <mergeCell ref="E5:E6"/>
    <mergeCell ref="F5:F6"/>
    <mergeCell ref="G5:G6"/>
  </mergeCells>
  <pageMargins left="0.751388888888889" right="0.751388888888889" top="1" bottom="1" header="0.507638888888889" footer="0.507638888888889"/>
  <pageSetup paperSize="9" scale="91" orientation="landscape" horizontalDpi="600"/>
  <headerFooter>
    <oddFooter>&amp;C第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view="pageBreakPreview" zoomScaleNormal="100" zoomScaleSheetLayoutView="100" topLeftCell="A48" workbookViewId="0">
      <selection activeCell="B7" sqref="B7:K71"/>
    </sheetView>
  </sheetViews>
  <sheetFormatPr defaultColWidth="9" defaultRowHeight="14.25"/>
  <cols>
    <col min="1" max="1" width="9" style="150"/>
    <col min="2" max="2" width="18.125" style="150" customWidth="1"/>
    <col min="3" max="5" width="9" style="150"/>
    <col min="6" max="6" width="11.75" style="150" customWidth="1"/>
    <col min="7" max="7" width="11" style="150" customWidth="1"/>
    <col min="8" max="9" width="9" style="150"/>
    <col min="10" max="10" width="12" style="150" customWidth="1"/>
    <col min="11" max="11" width="11" style="150" customWidth="1"/>
    <col min="12" max="12" width="9" style="150"/>
    <col min="13" max="13" width="12.625" style="151"/>
    <col min="14" max="16384" width="9" style="151"/>
  </cols>
  <sheetData>
    <row r="1" ht="22.5" spans="1:11">
      <c r="A1" s="12" t="s">
        <v>1997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15" customHeight="1" spans="1:11">
      <c r="A2" s="12"/>
      <c r="B2" s="152"/>
      <c r="C2" s="12"/>
      <c r="D2" s="12"/>
      <c r="E2" s="12"/>
      <c r="F2" s="12"/>
      <c r="G2" s="12"/>
      <c r="H2" s="12"/>
      <c r="I2" s="12"/>
      <c r="J2" s="164"/>
      <c r="K2" s="164"/>
    </row>
    <row r="3" ht="18" customHeight="1" spans="1:11">
      <c r="A3" s="13" t="str">
        <f>固定资产清查汇总表!A3</f>
        <v>清查基准日：2018年12月31日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ht="21" customHeight="1" spans="1:11">
      <c r="A4" s="153" t="str">
        <f>运输设备清查明细表!A4</f>
        <v>资产占有单位名称：杭州中惠医疗器械有限公司</v>
      </c>
      <c r="B4" s="153"/>
      <c r="C4" s="153"/>
      <c r="D4" s="153"/>
      <c r="E4" s="153"/>
      <c r="F4" s="153"/>
      <c r="G4" s="153"/>
      <c r="H4" s="153"/>
      <c r="I4" s="153"/>
      <c r="J4" s="35" t="s">
        <v>126</v>
      </c>
      <c r="K4" s="35"/>
    </row>
    <row r="5" spans="1:11">
      <c r="A5" s="17" t="s">
        <v>461</v>
      </c>
      <c r="B5" s="72" t="s">
        <v>1961</v>
      </c>
      <c r="C5" s="21" t="s">
        <v>1890</v>
      </c>
      <c r="D5" s="21" t="s">
        <v>371</v>
      </c>
      <c r="E5" s="21" t="s">
        <v>1962</v>
      </c>
      <c r="F5" s="108" t="s">
        <v>1963</v>
      </c>
      <c r="G5" s="18"/>
      <c r="H5" s="89" t="s">
        <v>129</v>
      </c>
      <c r="I5" s="108"/>
      <c r="J5" s="165" t="s">
        <v>11</v>
      </c>
      <c r="K5" s="166"/>
    </row>
    <row r="6" spans="1:11">
      <c r="A6" s="71"/>
      <c r="B6" s="76"/>
      <c r="C6" s="23" t="s">
        <v>1964</v>
      </c>
      <c r="D6" s="23"/>
      <c r="E6" s="23"/>
      <c r="F6" s="154" t="s">
        <v>1929</v>
      </c>
      <c r="G6" s="72" t="s">
        <v>1931</v>
      </c>
      <c r="H6" s="154" t="s">
        <v>1929</v>
      </c>
      <c r="I6" s="72" t="s">
        <v>1931</v>
      </c>
      <c r="J6" s="166" t="s">
        <v>1929</v>
      </c>
      <c r="K6" s="167" t="s">
        <v>1931</v>
      </c>
    </row>
    <row r="7" spans="1:11">
      <c r="A7" s="155">
        <v>1</v>
      </c>
      <c r="B7" s="156"/>
      <c r="C7" s="241"/>
      <c r="D7" s="158"/>
      <c r="E7" s="159"/>
      <c r="F7" s="160"/>
      <c r="G7" s="161"/>
      <c r="H7" s="162"/>
      <c r="I7" s="162"/>
      <c r="J7" s="162"/>
      <c r="K7" s="162"/>
    </row>
    <row r="8" spans="1:11">
      <c r="A8" s="155">
        <v>2</v>
      </c>
      <c r="B8" s="156"/>
      <c r="C8" s="241"/>
      <c r="D8" s="158"/>
      <c r="E8" s="159"/>
      <c r="F8" s="160"/>
      <c r="G8" s="161"/>
      <c r="H8" s="162"/>
      <c r="I8" s="162"/>
      <c r="J8" s="162"/>
      <c r="K8" s="162"/>
    </row>
    <row r="9" spans="1:11">
      <c r="A9" s="155">
        <v>3</v>
      </c>
      <c r="B9" s="156"/>
      <c r="C9" s="241"/>
      <c r="D9" s="158"/>
      <c r="E9" s="159"/>
      <c r="F9" s="160"/>
      <c r="G9" s="161"/>
      <c r="H9" s="162"/>
      <c r="I9" s="162"/>
      <c r="J9" s="162"/>
      <c r="K9" s="162"/>
    </row>
    <row r="10" spans="1:11">
      <c r="A10" s="155">
        <v>4</v>
      </c>
      <c r="B10" s="156"/>
      <c r="C10" s="241"/>
      <c r="D10" s="158"/>
      <c r="E10" s="159"/>
      <c r="F10" s="160"/>
      <c r="G10" s="161"/>
      <c r="H10" s="162"/>
      <c r="I10" s="162"/>
      <c r="J10" s="162"/>
      <c r="K10" s="162"/>
    </row>
    <row r="11" spans="1:11">
      <c r="A11" s="155">
        <v>5</v>
      </c>
      <c r="B11" s="156"/>
      <c r="C11" s="241"/>
      <c r="D11" s="158"/>
      <c r="E11" s="159"/>
      <c r="F11" s="160"/>
      <c r="G11" s="161"/>
      <c r="H11" s="162"/>
      <c r="I11" s="162"/>
      <c r="J11" s="162"/>
      <c r="K11" s="162"/>
    </row>
    <row r="12" spans="1:11">
      <c r="A12" s="155">
        <v>6</v>
      </c>
      <c r="B12" s="156"/>
      <c r="C12" s="241"/>
      <c r="D12" s="158"/>
      <c r="E12" s="159"/>
      <c r="F12" s="160"/>
      <c r="G12" s="161"/>
      <c r="H12" s="162"/>
      <c r="I12" s="162"/>
      <c r="J12" s="162"/>
      <c r="K12" s="162"/>
    </row>
    <row r="13" spans="1:11">
      <c r="A13" s="155">
        <v>7</v>
      </c>
      <c r="B13" s="156"/>
      <c r="C13" s="241"/>
      <c r="D13" s="158"/>
      <c r="E13" s="159"/>
      <c r="F13" s="160"/>
      <c r="G13" s="161"/>
      <c r="H13" s="162"/>
      <c r="I13" s="162"/>
      <c r="J13" s="162"/>
      <c r="K13" s="162"/>
    </row>
    <row r="14" spans="1:11">
      <c r="A14" s="155">
        <v>8</v>
      </c>
      <c r="B14" s="156"/>
      <c r="C14" s="241"/>
      <c r="D14" s="158"/>
      <c r="E14" s="159"/>
      <c r="F14" s="160"/>
      <c r="G14" s="161"/>
      <c r="H14" s="162"/>
      <c r="I14" s="162"/>
      <c r="J14" s="162"/>
      <c r="K14" s="162"/>
    </row>
    <row r="15" s="149" customFormat="1" spans="1:13">
      <c r="A15" s="155">
        <v>9</v>
      </c>
      <c r="B15" s="156"/>
      <c r="C15" s="241"/>
      <c r="D15" s="158"/>
      <c r="E15" s="159"/>
      <c r="F15" s="160"/>
      <c r="G15" s="161"/>
      <c r="H15" s="162"/>
      <c r="I15" s="162"/>
      <c r="J15" s="162"/>
      <c r="K15" s="162"/>
      <c r="L15" s="150"/>
      <c r="M15" s="149" t="s">
        <v>1998</v>
      </c>
    </row>
    <row r="16" spans="1:15">
      <c r="A16" s="155">
        <v>10</v>
      </c>
      <c r="B16" s="156"/>
      <c r="C16" s="241"/>
      <c r="D16" s="158"/>
      <c r="E16" s="159"/>
      <c r="F16" s="160"/>
      <c r="G16" s="161"/>
      <c r="H16" s="162"/>
      <c r="I16" s="162"/>
      <c r="J16" s="162"/>
      <c r="K16" s="162"/>
      <c r="M16" s="151" t="s">
        <v>1999</v>
      </c>
      <c r="O16" s="151">
        <v>41685</v>
      </c>
    </row>
    <row r="17" spans="1:15">
      <c r="A17" s="155">
        <v>11</v>
      </c>
      <c r="B17" s="156"/>
      <c r="C17" s="241"/>
      <c r="D17" s="158"/>
      <c r="E17" s="159"/>
      <c r="F17" s="160"/>
      <c r="G17" s="161"/>
      <c r="H17" s="162"/>
      <c r="I17" s="162"/>
      <c r="J17" s="162"/>
      <c r="K17" s="162"/>
      <c r="M17" s="151" t="s">
        <v>2000</v>
      </c>
      <c r="O17" s="151">
        <v>41685</v>
      </c>
    </row>
    <row r="18" spans="1:11">
      <c r="A18" s="155">
        <v>12</v>
      </c>
      <c r="B18" s="156"/>
      <c r="C18" s="241"/>
      <c r="D18" s="158"/>
      <c r="E18" s="159"/>
      <c r="F18" s="160"/>
      <c r="G18" s="161"/>
      <c r="H18" s="162"/>
      <c r="I18" s="162"/>
      <c r="J18" s="162"/>
      <c r="K18" s="162"/>
    </row>
    <row r="19" s="149" customFormat="1" spans="1:12">
      <c r="A19" s="155">
        <v>13</v>
      </c>
      <c r="B19" s="156"/>
      <c r="C19" s="241"/>
      <c r="D19" s="158"/>
      <c r="E19" s="159"/>
      <c r="F19" s="160"/>
      <c r="G19" s="161"/>
      <c r="H19" s="162"/>
      <c r="I19" s="162"/>
      <c r="J19" s="162"/>
      <c r="K19" s="162"/>
      <c r="L19" s="150"/>
    </row>
    <row r="20" s="149" customFormat="1" spans="1:12">
      <c r="A20" s="155">
        <v>14</v>
      </c>
      <c r="B20" s="156"/>
      <c r="C20" s="241"/>
      <c r="D20" s="158"/>
      <c r="E20" s="159"/>
      <c r="F20" s="160"/>
      <c r="G20" s="161"/>
      <c r="H20" s="162"/>
      <c r="I20" s="162"/>
      <c r="J20" s="162"/>
      <c r="K20" s="162"/>
      <c r="L20" s="150"/>
    </row>
    <row r="21" spans="1:11">
      <c r="A21" s="155">
        <v>15</v>
      </c>
      <c r="B21" s="156"/>
      <c r="C21" s="241"/>
      <c r="D21" s="158"/>
      <c r="E21" s="159"/>
      <c r="F21" s="160"/>
      <c r="G21" s="161"/>
      <c r="H21" s="162"/>
      <c r="I21" s="162"/>
      <c r="J21" s="162"/>
      <c r="K21" s="162"/>
    </row>
    <row r="22" spans="1:11">
      <c r="A22" s="155">
        <v>16</v>
      </c>
      <c r="B22" s="156"/>
      <c r="C22" s="241"/>
      <c r="D22" s="158"/>
      <c r="E22" s="159"/>
      <c r="F22" s="160"/>
      <c r="G22" s="161"/>
      <c r="H22" s="162"/>
      <c r="I22" s="162"/>
      <c r="J22" s="162"/>
      <c r="K22" s="162"/>
    </row>
    <row r="23" spans="1:11">
      <c r="A23" s="155">
        <v>17</v>
      </c>
      <c r="B23" s="156"/>
      <c r="C23" s="241"/>
      <c r="D23" s="158"/>
      <c r="E23" s="159"/>
      <c r="F23" s="160"/>
      <c r="G23" s="161"/>
      <c r="H23" s="162"/>
      <c r="I23" s="162"/>
      <c r="J23" s="162"/>
      <c r="K23" s="162"/>
    </row>
    <row r="24" spans="1:11">
      <c r="A24" s="155">
        <v>18</v>
      </c>
      <c r="B24" s="156"/>
      <c r="C24" s="241"/>
      <c r="D24" s="158"/>
      <c r="E24" s="159"/>
      <c r="F24" s="160"/>
      <c r="G24" s="161"/>
      <c r="H24" s="162"/>
      <c r="I24" s="162"/>
      <c r="J24" s="162"/>
      <c r="K24" s="162"/>
    </row>
    <row r="25" spans="1:11">
      <c r="A25" s="155">
        <v>19</v>
      </c>
      <c r="B25" s="156"/>
      <c r="C25" s="241"/>
      <c r="D25" s="158"/>
      <c r="E25" s="159"/>
      <c r="F25" s="160"/>
      <c r="G25" s="161"/>
      <c r="H25" s="162"/>
      <c r="I25" s="162"/>
      <c r="J25" s="162"/>
      <c r="K25" s="162"/>
    </row>
    <row r="26" spans="1:11">
      <c r="A26" s="155">
        <v>20</v>
      </c>
      <c r="B26" s="156"/>
      <c r="C26" s="241"/>
      <c r="D26" s="158"/>
      <c r="E26" s="159"/>
      <c r="F26" s="160"/>
      <c r="G26" s="161"/>
      <c r="H26" s="162"/>
      <c r="I26" s="162"/>
      <c r="J26" s="162"/>
      <c r="K26" s="162"/>
    </row>
    <row r="27" spans="1:11">
      <c r="A27" s="155">
        <v>21</v>
      </c>
      <c r="B27" s="156"/>
      <c r="C27" s="241"/>
      <c r="D27" s="158"/>
      <c r="E27" s="159"/>
      <c r="F27" s="160"/>
      <c r="G27" s="161"/>
      <c r="H27" s="162"/>
      <c r="I27" s="162"/>
      <c r="J27" s="162"/>
      <c r="K27" s="162"/>
    </row>
    <row r="28" spans="1:11">
      <c r="A28" s="155">
        <v>22</v>
      </c>
      <c r="B28" s="242"/>
      <c r="C28" s="157"/>
      <c r="D28" s="158"/>
      <c r="E28" s="159"/>
      <c r="F28" s="160"/>
      <c r="G28" s="161"/>
      <c r="H28" s="162"/>
      <c r="I28" s="162"/>
      <c r="J28" s="162"/>
      <c r="K28" s="162"/>
    </row>
    <row r="29" spans="1:11">
      <c r="A29" s="155">
        <v>23</v>
      </c>
      <c r="B29" s="156"/>
      <c r="C29" s="157"/>
      <c r="D29" s="158"/>
      <c r="E29" s="159"/>
      <c r="F29" s="160"/>
      <c r="G29" s="161"/>
      <c r="H29" s="162"/>
      <c r="I29" s="162"/>
      <c r="J29" s="162"/>
      <c r="K29" s="162"/>
    </row>
    <row r="30" spans="1:11">
      <c r="A30" s="155">
        <v>24</v>
      </c>
      <c r="B30" s="156"/>
      <c r="C30" s="157"/>
      <c r="D30" s="158"/>
      <c r="E30" s="159"/>
      <c r="F30" s="160"/>
      <c r="G30" s="161"/>
      <c r="H30" s="162"/>
      <c r="I30" s="162"/>
      <c r="J30" s="162"/>
      <c r="K30" s="162"/>
    </row>
    <row r="31" spans="1:11">
      <c r="A31" s="155">
        <v>25</v>
      </c>
      <c r="B31" s="156"/>
      <c r="C31" s="157"/>
      <c r="D31" s="158"/>
      <c r="E31" s="159"/>
      <c r="F31" s="160"/>
      <c r="G31" s="161"/>
      <c r="H31" s="162"/>
      <c r="I31" s="162"/>
      <c r="J31" s="162"/>
      <c r="K31" s="162"/>
    </row>
    <row r="32" spans="1:11">
      <c r="A32" s="155">
        <v>26</v>
      </c>
      <c r="B32" s="156"/>
      <c r="C32" s="157"/>
      <c r="D32" s="158"/>
      <c r="E32" s="159"/>
      <c r="F32" s="160"/>
      <c r="G32" s="161"/>
      <c r="H32" s="162"/>
      <c r="I32" s="162"/>
      <c r="J32" s="162"/>
      <c r="K32" s="162"/>
    </row>
    <row r="33" s="149" customFormat="1" spans="1:12">
      <c r="A33" s="155">
        <v>27</v>
      </c>
      <c r="B33" s="156"/>
      <c r="C33" s="157"/>
      <c r="D33" s="158"/>
      <c r="E33" s="159"/>
      <c r="F33" s="160"/>
      <c r="G33" s="161"/>
      <c r="H33" s="162"/>
      <c r="I33" s="162"/>
      <c r="J33" s="162"/>
      <c r="K33" s="162"/>
      <c r="L33" s="150" t="s">
        <v>2001</v>
      </c>
    </row>
    <row r="34" spans="1:11">
      <c r="A34" s="155">
        <v>28</v>
      </c>
      <c r="B34" s="156"/>
      <c r="C34" s="157"/>
      <c r="D34" s="158"/>
      <c r="E34" s="159"/>
      <c r="F34" s="160"/>
      <c r="G34" s="161"/>
      <c r="H34" s="162"/>
      <c r="I34" s="162"/>
      <c r="J34" s="162"/>
      <c r="K34" s="162"/>
    </row>
    <row r="35" spans="1:11">
      <c r="A35" s="155">
        <v>29</v>
      </c>
      <c r="B35" s="156"/>
      <c r="C35" s="157"/>
      <c r="D35" s="158"/>
      <c r="E35" s="159"/>
      <c r="F35" s="160"/>
      <c r="G35" s="161"/>
      <c r="H35" s="162"/>
      <c r="I35" s="162"/>
      <c r="J35" s="162"/>
      <c r="K35" s="162"/>
    </row>
    <row r="36" spans="1:11">
      <c r="A36" s="155">
        <v>30</v>
      </c>
      <c r="B36" s="156"/>
      <c r="C36" s="157"/>
      <c r="D36" s="158"/>
      <c r="E36" s="159"/>
      <c r="F36" s="160"/>
      <c r="G36" s="161"/>
      <c r="H36" s="162"/>
      <c r="I36" s="162"/>
      <c r="J36" s="162"/>
      <c r="K36" s="162"/>
    </row>
    <row r="37" spans="1:11">
      <c r="A37" s="155">
        <v>31</v>
      </c>
      <c r="B37" s="156"/>
      <c r="C37" s="157"/>
      <c r="D37" s="158"/>
      <c r="E37" s="159"/>
      <c r="F37" s="160"/>
      <c r="G37" s="161"/>
      <c r="H37" s="162"/>
      <c r="I37" s="162"/>
      <c r="J37" s="162"/>
      <c r="K37" s="162"/>
    </row>
    <row r="38" s="149" customFormat="1" spans="1:12">
      <c r="A38" s="155">
        <v>32</v>
      </c>
      <c r="B38" s="156"/>
      <c r="C38" s="157"/>
      <c r="D38" s="158"/>
      <c r="E38" s="159"/>
      <c r="F38" s="160"/>
      <c r="G38" s="161"/>
      <c r="H38" s="162"/>
      <c r="I38" s="162"/>
      <c r="J38" s="162"/>
      <c r="K38" s="162"/>
      <c r="L38" s="150"/>
    </row>
    <row r="39" spans="1:11">
      <c r="A39" s="155">
        <v>33</v>
      </c>
      <c r="B39" s="156"/>
      <c r="C39" s="157"/>
      <c r="D39" s="158"/>
      <c r="E39" s="159"/>
      <c r="F39" s="160"/>
      <c r="G39" s="161"/>
      <c r="H39" s="162"/>
      <c r="I39" s="162"/>
      <c r="J39" s="162"/>
      <c r="K39" s="162"/>
    </row>
    <row r="40" spans="1:11">
      <c r="A40" s="155">
        <v>34</v>
      </c>
      <c r="B40" s="156"/>
      <c r="C40" s="157"/>
      <c r="D40" s="158"/>
      <c r="E40" s="159"/>
      <c r="F40" s="160"/>
      <c r="G40" s="161"/>
      <c r="H40" s="162"/>
      <c r="I40" s="162"/>
      <c r="J40" s="162"/>
      <c r="K40" s="162"/>
    </row>
    <row r="41" spans="1:11">
      <c r="A41" s="155">
        <v>35</v>
      </c>
      <c r="B41" s="156"/>
      <c r="C41" s="157"/>
      <c r="D41" s="158"/>
      <c r="E41" s="159"/>
      <c r="F41" s="160"/>
      <c r="G41" s="161"/>
      <c r="H41" s="162"/>
      <c r="I41" s="162"/>
      <c r="J41" s="162"/>
      <c r="K41" s="162"/>
    </row>
    <row r="42" spans="1:11">
      <c r="A42" s="155">
        <v>36</v>
      </c>
      <c r="B42" s="156"/>
      <c r="C42" s="157"/>
      <c r="D42" s="158"/>
      <c r="E42" s="159"/>
      <c r="F42" s="160"/>
      <c r="G42" s="161"/>
      <c r="H42" s="162"/>
      <c r="I42" s="162"/>
      <c r="J42" s="162"/>
      <c r="K42" s="162"/>
    </row>
    <row r="43" s="149" customFormat="1" spans="1:12">
      <c r="A43" s="155">
        <v>37</v>
      </c>
      <c r="B43" s="156"/>
      <c r="C43" s="157"/>
      <c r="D43" s="158"/>
      <c r="E43" s="159"/>
      <c r="F43" s="160"/>
      <c r="G43" s="161"/>
      <c r="H43" s="162"/>
      <c r="I43" s="162"/>
      <c r="J43" s="162"/>
      <c r="K43" s="162"/>
      <c r="L43" s="150"/>
    </row>
    <row r="44" s="149" customFormat="1" spans="1:12">
      <c r="A44" s="155">
        <v>38</v>
      </c>
      <c r="B44" s="156"/>
      <c r="C44" s="157"/>
      <c r="D44" s="158"/>
      <c r="E44" s="159"/>
      <c r="F44" s="160"/>
      <c r="G44" s="161"/>
      <c r="H44" s="162"/>
      <c r="I44" s="162"/>
      <c r="J44" s="162"/>
      <c r="K44" s="162"/>
      <c r="L44" s="150"/>
    </row>
    <row r="45" spans="1:11">
      <c r="A45" s="155">
        <v>39</v>
      </c>
      <c r="B45" s="156"/>
      <c r="C45" s="157"/>
      <c r="D45" s="158"/>
      <c r="E45" s="159"/>
      <c r="F45" s="160"/>
      <c r="G45" s="161"/>
      <c r="H45" s="162"/>
      <c r="I45" s="162"/>
      <c r="J45" s="162"/>
      <c r="K45" s="162"/>
    </row>
    <row r="46" spans="1:11">
      <c r="A46" s="155">
        <v>40</v>
      </c>
      <c r="B46" s="156"/>
      <c r="C46" s="157"/>
      <c r="D46" s="158"/>
      <c r="E46" s="159"/>
      <c r="F46" s="160"/>
      <c r="G46" s="161"/>
      <c r="H46" s="162"/>
      <c r="I46" s="162"/>
      <c r="J46" s="162"/>
      <c r="K46" s="162"/>
    </row>
    <row r="47" spans="1:11">
      <c r="A47" s="155">
        <v>41</v>
      </c>
      <c r="B47" s="156"/>
      <c r="C47" s="157"/>
      <c r="D47" s="158"/>
      <c r="E47" s="159"/>
      <c r="F47" s="160"/>
      <c r="G47" s="161"/>
      <c r="H47" s="162"/>
      <c r="I47" s="162"/>
      <c r="J47" s="162"/>
      <c r="K47" s="162"/>
    </row>
    <row r="48" spans="1:11">
      <c r="A48" s="155">
        <v>42</v>
      </c>
      <c r="B48" s="156"/>
      <c r="C48" s="157"/>
      <c r="D48" s="158"/>
      <c r="E48" s="159"/>
      <c r="F48" s="160"/>
      <c r="G48" s="161"/>
      <c r="H48" s="162"/>
      <c r="I48" s="162"/>
      <c r="J48" s="162"/>
      <c r="K48" s="162"/>
    </row>
    <row r="49" s="149" customFormat="1" spans="1:12">
      <c r="A49" s="155">
        <v>43</v>
      </c>
      <c r="B49" s="156"/>
      <c r="C49" s="157"/>
      <c r="D49" s="158"/>
      <c r="E49" s="159"/>
      <c r="F49" s="160"/>
      <c r="G49" s="161"/>
      <c r="H49" s="162"/>
      <c r="I49" s="162"/>
      <c r="J49" s="162"/>
      <c r="K49" s="162"/>
      <c r="L49" s="150"/>
    </row>
    <row r="50" s="149" customFormat="1" spans="1:12">
      <c r="A50" s="155">
        <v>44</v>
      </c>
      <c r="B50" s="156"/>
      <c r="C50" s="157"/>
      <c r="D50" s="158"/>
      <c r="E50" s="159"/>
      <c r="F50" s="160"/>
      <c r="G50" s="161"/>
      <c r="H50" s="162"/>
      <c r="I50" s="162"/>
      <c r="J50" s="162"/>
      <c r="K50" s="162"/>
      <c r="L50" s="150"/>
    </row>
    <row r="51" s="149" customFormat="1" spans="1:12">
      <c r="A51" s="155">
        <v>45</v>
      </c>
      <c r="B51" s="156"/>
      <c r="C51" s="157"/>
      <c r="D51" s="158"/>
      <c r="E51" s="159"/>
      <c r="F51" s="160"/>
      <c r="G51" s="161"/>
      <c r="H51" s="162"/>
      <c r="I51" s="162"/>
      <c r="J51" s="162"/>
      <c r="K51" s="162"/>
      <c r="L51" s="150"/>
    </row>
    <row r="52" spans="1:11">
      <c r="A52" s="155">
        <v>46</v>
      </c>
      <c r="B52" s="156"/>
      <c r="C52" s="157"/>
      <c r="D52" s="158"/>
      <c r="E52" s="159"/>
      <c r="F52" s="160"/>
      <c r="G52" s="161"/>
      <c r="H52" s="162"/>
      <c r="I52" s="162"/>
      <c r="J52" s="162"/>
      <c r="K52" s="162"/>
    </row>
    <row r="53" spans="1:11">
      <c r="A53" s="155">
        <v>47</v>
      </c>
      <c r="B53" s="156"/>
      <c r="C53" s="157"/>
      <c r="D53" s="158"/>
      <c r="E53" s="159"/>
      <c r="F53" s="160"/>
      <c r="G53" s="161"/>
      <c r="H53" s="162"/>
      <c r="I53" s="162"/>
      <c r="J53" s="162"/>
      <c r="K53" s="162"/>
    </row>
    <row r="54" spans="1:11">
      <c r="A54" s="155">
        <v>48</v>
      </c>
      <c r="B54" s="156"/>
      <c r="C54" s="157"/>
      <c r="D54" s="158"/>
      <c r="E54" s="159"/>
      <c r="F54" s="160"/>
      <c r="G54" s="161"/>
      <c r="H54" s="162"/>
      <c r="I54" s="162"/>
      <c r="J54" s="162"/>
      <c r="K54" s="162"/>
    </row>
    <row r="55" spans="1:11">
      <c r="A55" s="155">
        <v>49</v>
      </c>
      <c r="B55" s="156"/>
      <c r="C55" s="157"/>
      <c r="D55" s="158"/>
      <c r="E55" s="159"/>
      <c r="F55" s="160"/>
      <c r="G55" s="161"/>
      <c r="H55" s="162"/>
      <c r="I55" s="162"/>
      <c r="J55" s="162"/>
      <c r="K55" s="162"/>
    </row>
    <row r="56" spans="1:11">
      <c r="A56" s="155">
        <v>50</v>
      </c>
      <c r="B56" s="156"/>
      <c r="C56" s="157"/>
      <c r="D56" s="158"/>
      <c r="E56" s="159"/>
      <c r="F56" s="160"/>
      <c r="G56" s="161"/>
      <c r="H56" s="162"/>
      <c r="I56" s="162"/>
      <c r="J56" s="162"/>
      <c r="K56" s="162"/>
    </row>
    <row r="57" spans="1:11">
      <c r="A57" s="155">
        <v>51</v>
      </c>
      <c r="B57" s="156"/>
      <c r="C57" s="157"/>
      <c r="D57" s="158"/>
      <c r="E57" s="159"/>
      <c r="F57" s="160"/>
      <c r="G57" s="161"/>
      <c r="H57" s="162"/>
      <c r="I57" s="162"/>
      <c r="J57" s="162"/>
      <c r="K57" s="162"/>
    </row>
    <row r="58" spans="1:11">
      <c r="A58" s="155">
        <v>52</v>
      </c>
      <c r="B58" s="156"/>
      <c r="C58" s="157"/>
      <c r="D58" s="158"/>
      <c r="E58" s="159"/>
      <c r="F58" s="160"/>
      <c r="G58" s="161"/>
      <c r="H58" s="162"/>
      <c r="I58" s="162"/>
      <c r="J58" s="162"/>
      <c r="K58" s="162"/>
    </row>
    <row r="59" s="150" customFormat="1" spans="1:14">
      <c r="A59" s="155">
        <v>53</v>
      </c>
      <c r="B59" s="156"/>
      <c r="C59" s="157"/>
      <c r="D59" s="158"/>
      <c r="E59" s="159"/>
      <c r="F59" s="160"/>
      <c r="G59" s="161"/>
      <c r="H59" s="162"/>
      <c r="I59" s="162"/>
      <c r="J59" s="162"/>
      <c r="K59" s="162"/>
      <c r="M59" s="150">
        <v>44.04</v>
      </c>
      <c r="N59" s="151">
        <v>27.01</v>
      </c>
    </row>
    <row r="60" spans="1:14">
      <c r="A60" s="155">
        <v>54</v>
      </c>
      <c r="B60" s="156"/>
      <c r="C60" s="157"/>
      <c r="D60" s="158"/>
      <c r="E60" s="159"/>
      <c r="F60" s="160"/>
      <c r="G60" s="161"/>
      <c r="H60" s="162"/>
      <c r="I60" s="162"/>
      <c r="J60" s="162"/>
      <c r="K60" s="162"/>
      <c r="M60" s="151">
        <v>690.144</v>
      </c>
      <c r="N60" s="151">
        <v>423.324</v>
      </c>
    </row>
    <row r="61" spans="1:14">
      <c r="A61" s="155">
        <v>55</v>
      </c>
      <c r="B61" s="156"/>
      <c r="C61" s="157"/>
      <c r="D61" s="158"/>
      <c r="E61" s="159"/>
      <c r="F61" s="160"/>
      <c r="G61" s="161"/>
      <c r="H61" s="162"/>
      <c r="I61" s="162"/>
      <c r="J61" s="162"/>
      <c r="K61" s="162"/>
      <c r="M61" s="151">
        <v>234.624</v>
      </c>
      <c r="N61" s="151">
        <v>143.914</v>
      </c>
    </row>
    <row r="62" spans="1:14">
      <c r="A62" s="155">
        <v>56</v>
      </c>
      <c r="B62" s="156"/>
      <c r="C62" s="157"/>
      <c r="D62" s="158"/>
      <c r="E62" s="159"/>
      <c r="F62" s="160"/>
      <c r="G62" s="161"/>
      <c r="H62" s="162"/>
      <c r="I62" s="162"/>
      <c r="J62" s="162"/>
      <c r="K62" s="162"/>
      <c r="M62" s="151">
        <v>3916.5</v>
      </c>
      <c r="N62" s="151">
        <v>2402.35</v>
      </c>
    </row>
    <row r="63" spans="1:14">
      <c r="A63" s="155">
        <v>57</v>
      </c>
      <c r="B63" s="156"/>
      <c r="C63" s="157"/>
      <c r="D63" s="158"/>
      <c r="E63" s="159"/>
      <c r="F63" s="160"/>
      <c r="G63" s="161"/>
      <c r="H63" s="162"/>
      <c r="I63" s="162"/>
      <c r="J63" s="162"/>
      <c r="K63" s="162"/>
      <c r="M63" s="151">
        <v>857.9</v>
      </c>
      <c r="N63" s="151">
        <v>526.23</v>
      </c>
    </row>
    <row r="64" spans="1:14">
      <c r="A64" s="155">
        <v>58</v>
      </c>
      <c r="B64" s="156"/>
      <c r="C64" s="157"/>
      <c r="D64" s="158"/>
      <c r="E64" s="159"/>
      <c r="F64" s="160"/>
      <c r="G64" s="161"/>
      <c r="H64" s="162"/>
      <c r="I64" s="162"/>
      <c r="J64" s="162"/>
      <c r="K64" s="162"/>
      <c r="M64" s="151">
        <v>5757.36</v>
      </c>
      <c r="N64" s="151">
        <v>3531.51</v>
      </c>
    </row>
    <row r="65" spans="1:11">
      <c r="A65" s="155">
        <v>59</v>
      </c>
      <c r="B65" s="156"/>
      <c r="C65" s="157"/>
      <c r="D65" s="158"/>
      <c r="E65" s="159"/>
      <c r="F65" s="160"/>
      <c r="G65" s="161"/>
      <c r="H65" s="162"/>
      <c r="I65" s="162"/>
      <c r="J65" s="162"/>
      <c r="K65" s="162"/>
    </row>
    <row r="66" spans="1:11">
      <c r="A66" s="155"/>
      <c r="B66" s="156"/>
      <c r="C66" s="241"/>
      <c r="D66" s="158"/>
      <c r="E66" s="243"/>
      <c r="F66" s="160"/>
      <c r="G66" s="161"/>
      <c r="H66" s="162"/>
      <c r="I66" s="162"/>
      <c r="J66" s="162"/>
      <c r="K66" s="162"/>
    </row>
    <row r="67" spans="1:11">
      <c r="A67" s="155"/>
      <c r="B67" s="156"/>
      <c r="C67" s="241"/>
      <c r="D67" s="158"/>
      <c r="E67" s="243"/>
      <c r="F67" s="160"/>
      <c r="G67" s="161"/>
      <c r="H67" s="162"/>
      <c r="I67" s="162"/>
      <c r="J67" s="162"/>
      <c r="K67" s="162"/>
    </row>
    <row r="68" spans="1:11">
      <c r="A68" s="155"/>
      <c r="B68" s="156"/>
      <c r="C68" s="241"/>
      <c r="D68" s="158"/>
      <c r="E68" s="243"/>
      <c r="F68" s="160"/>
      <c r="G68" s="161"/>
      <c r="H68" s="162"/>
      <c r="I68" s="162"/>
      <c r="J68" s="162"/>
      <c r="K68" s="162"/>
    </row>
    <row r="69" spans="1:11">
      <c r="A69" s="155"/>
      <c r="B69" s="156"/>
      <c r="C69" s="241"/>
      <c r="D69" s="158"/>
      <c r="E69" s="243"/>
      <c r="F69" s="160"/>
      <c r="G69" s="161"/>
      <c r="H69" s="162"/>
      <c r="I69" s="162"/>
      <c r="J69" s="162"/>
      <c r="K69" s="162"/>
    </row>
    <row r="70" spans="1:11">
      <c r="A70" s="155"/>
      <c r="B70" s="156"/>
      <c r="C70" s="241"/>
      <c r="D70" s="158"/>
      <c r="E70" s="243"/>
      <c r="F70" s="160"/>
      <c r="G70" s="161"/>
      <c r="H70" s="162"/>
      <c r="I70" s="162"/>
      <c r="J70" s="162"/>
      <c r="K70" s="162"/>
    </row>
    <row r="71" spans="1:11">
      <c r="A71" s="155"/>
      <c r="B71" s="156"/>
      <c r="C71" s="241"/>
      <c r="D71" s="158"/>
      <c r="E71" s="243"/>
      <c r="F71" s="160"/>
      <c r="G71" s="161"/>
      <c r="H71" s="162"/>
      <c r="I71" s="162"/>
      <c r="J71" s="162"/>
      <c r="K71" s="162"/>
    </row>
    <row r="72" spans="1:11">
      <c r="A72" s="155"/>
      <c r="B72" s="156"/>
      <c r="C72" s="241"/>
      <c r="D72" s="158"/>
      <c r="E72" s="243"/>
      <c r="F72" s="160"/>
      <c r="G72" s="161"/>
      <c r="H72" s="162"/>
      <c r="I72" s="162"/>
      <c r="J72" s="162">
        <f>F72+H72</f>
        <v>0</v>
      </c>
      <c r="K72" s="162">
        <f>G72+I72</f>
        <v>0</v>
      </c>
    </row>
    <row r="73" ht="15" customHeight="1" spans="1:11">
      <c r="A73" s="117" t="s">
        <v>474</v>
      </c>
      <c r="B73" s="90"/>
      <c r="C73" s="31">
        <f>SUM(C7:C72)</f>
        <v>0</v>
      </c>
      <c r="D73" s="31"/>
      <c r="E73" s="91" t="s">
        <v>1992</v>
      </c>
      <c r="F73" s="240">
        <f t="shared" ref="F73:K73" si="0">SUM(F7:F72)</f>
        <v>0</v>
      </c>
      <c r="G73" s="240">
        <f t="shared" si="0"/>
        <v>0</v>
      </c>
      <c r="H73" s="240">
        <f t="shared" si="0"/>
        <v>0</v>
      </c>
      <c r="I73" s="240">
        <f t="shared" si="0"/>
        <v>0</v>
      </c>
      <c r="J73" s="240">
        <f t="shared" si="0"/>
        <v>0</v>
      </c>
      <c r="K73" s="240">
        <f t="shared" si="0"/>
        <v>0</v>
      </c>
    </row>
    <row r="74" spans="1:11">
      <c r="A74" s="117" t="s">
        <v>475</v>
      </c>
      <c r="B74" s="90"/>
      <c r="C74" s="31">
        <f>SUM(C7:C72)</f>
        <v>0</v>
      </c>
      <c r="D74" s="31"/>
      <c r="E74" s="91"/>
      <c r="F74" s="115">
        <f t="shared" ref="F74:K74" si="1">F73</f>
        <v>0</v>
      </c>
      <c r="G74" s="115">
        <f t="shared" si="1"/>
        <v>0</v>
      </c>
      <c r="H74" s="86">
        <f t="shared" si="1"/>
        <v>0</v>
      </c>
      <c r="I74" s="86">
        <f t="shared" si="1"/>
        <v>0</v>
      </c>
      <c r="J74" s="115">
        <f t="shared" si="1"/>
        <v>0</v>
      </c>
      <c r="K74" s="115">
        <f t="shared" si="1"/>
        <v>0</v>
      </c>
    </row>
    <row r="76" spans="6:6">
      <c r="F76" s="170"/>
    </row>
  </sheetData>
  <autoFilter ref="F6:K74">
    <extLst/>
  </autoFilter>
  <mergeCells count="13">
    <mergeCell ref="A1:K1"/>
    <mergeCell ref="A3:K3"/>
    <mergeCell ref="J4:K4"/>
    <mergeCell ref="F5:G5"/>
    <mergeCell ref="H5:I5"/>
    <mergeCell ref="J5:K5"/>
    <mergeCell ref="A73:B73"/>
    <mergeCell ref="A74:B74"/>
    <mergeCell ref="A5:A6"/>
    <mergeCell ref="B5:B6"/>
    <mergeCell ref="C5:C6"/>
    <mergeCell ref="D5:D6"/>
    <mergeCell ref="E5:E6"/>
  </mergeCells>
  <pageMargins left="0.751388888888889" right="0.751388888888889" top="1" bottom="1" header="0.507638888888889" footer="0.507638888888889"/>
  <pageSetup paperSize="9" orientation="landscape" horizontalDpi="600"/>
  <headerFooter>
    <oddFooter>&amp;C第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view="pageBreakPreview" zoomScaleNormal="100" zoomScaleSheetLayoutView="100" workbookViewId="0">
      <selection activeCell="B7" sqref="B7:J63"/>
    </sheetView>
  </sheetViews>
  <sheetFormatPr defaultColWidth="9" defaultRowHeight="14.25"/>
  <cols>
    <col min="1" max="1" width="5.5" style="150" customWidth="1"/>
    <col min="2" max="2" width="19.875" style="150" customWidth="1"/>
    <col min="3" max="3" width="9" style="150"/>
    <col min="4" max="4" width="7.625" style="150" customWidth="1"/>
    <col min="5" max="5" width="10.25" style="150" customWidth="1"/>
    <col min="6" max="6" width="14.125" style="150" customWidth="1"/>
    <col min="7" max="7" width="11.75" style="150" customWidth="1"/>
    <col min="8" max="8" width="13.125" style="150" customWidth="1"/>
    <col min="9" max="9" width="11.875" style="150" customWidth="1"/>
    <col min="10" max="10" width="12.25" style="150" customWidth="1"/>
    <col min="11" max="11" width="11.625" style="150" customWidth="1"/>
    <col min="12" max="12" width="11.5" style="150"/>
    <col min="13" max="16384" width="9" style="151"/>
  </cols>
  <sheetData>
    <row r="1" ht="22.5" spans="1:11">
      <c r="A1" s="12" t="s">
        <v>2002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18" customHeight="1" spans="1:11">
      <c r="A2" s="12"/>
      <c r="B2" s="152"/>
      <c r="C2" s="12"/>
      <c r="D2" s="12"/>
      <c r="E2" s="12"/>
      <c r="F2" s="12"/>
      <c r="G2" s="12"/>
      <c r="H2" s="12"/>
      <c r="I2" s="12"/>
      <c r="J2" s="164"/>
      <c r="K2" s="164"/>
    </row>
    <row r="3" ht="18" customHeight="1" spans="1:11">
      <c r="A3" s="13" t="str">
        <f>固定资产清查汇总表!A3</f>
        <v>清查基准日：2018年12月31日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153" t="str">
        <f>'办公家具清查明细表 '!A4</f>
        <v>资产占有单位名称：杭州中惠医疗器械有限公司</v>
      </c>
      <c r="B4" s="153"/>
      <c r="C4" s="153"/>
      <c r="D4" s="153"/>
      <c r="E4" s="153"/>
      <c r="F4" s="153"/>
      <c r="G4" s="153"/>
      <c r="H4" s="153"/>
      <c r="I4" s="153"/>
      <c r="J4" s="35" t="s">
        <v>126</v>
      </c>
      <c r="K4" s="35"/>
    </row>
    <row r="5" spans="1:11">
      <c r="A5" s="17" t="s">
        <v>461</v>
      </c>
      <c r="B5" s="72" t="s">
        <v>1961</v>
      </c>
      <c r="C5" s="21" t="s">
        <v>1890</v>
      </c>
      <c r="D5" s="21" t="s">
        <v>371</v>
      </c>
      <c r="E5" s="21" t="s">
        <v>1962</v>
      </c>
      <c r="F5" s="108" t="s">
        <v>1963</v>
      </c>
      <c r="G5" s="18"/>
      <c r="H5" s="89" t="s">
        <v>129</v>
      </c>
      <c r="I5" s="108"/>
      <c r="J5" s="165" t="s">
        <v>11</v>
      </c>
      <c r="K5" s="166"/>
    </row>
    <row r="6" spans="1:11">
      <c r="A6" s="71"/>
      <c r="B6" s="76"/>
      <c r="C6" s="23" t="s">
        <v>1964</v>
      </c>
      <c r="D6" s="23"/>
      <c r="E6" s="23"/>
      <c r="F6" s="154" t="s">
        <v>1929</v>
      </c>
      <c r="G6" s="72" t="s">
        <v>1931</v>
      </c>
      <c r="H6" s="154" t="s">
        <v>1929</v>
      </c>
      <c r="I6" s="72" t="s">
        <v>1931</v>
      </c>
      <c r="J6" s="166" t="s">
        <v>1929</v>
      </c>
      <c r="K6" s="167" t="s">
        <v>1931</v>
      </c>
    </row>
    <row r="7" s="149" customFormat="1" spans="1:12">
      <c r="A7" s="155">
        <v>1</v>
      </c>
      <c r="B7" s="156"/>
      <c r="C7" s="157"/>
      <c r="D7" s="158"/>
      <c r="E7" s="233"/>
      <c r="F7" s="234"/>
      <c r="G7" s="235"/>
      <c r="H7" s="236"/>
      <c r="I7" s="236"/>
      <c r="J7" s="236"/>
      <c r="K7" s="236">
        <f t="shared" ref="K7:K13" si="0">G7+I7</f>
        <v>0</v>
      </c>
      <c r="L7" s="150"/>
    </row>
    <row r="8" spans="1:11">
      <c r="A8" s="155">
        <v>2</v>
      </c>
      <c r="B8" s="156"/>
      <c r="C8" s="157"/>
      <c r="D8" s="158"/>
      <c r="E8" s="233"/>
      <c r="F8" s="234"/>
      <c r="G8" s="235"/>
      <c r="H8" s="236"/>
      <c r="I8" s="236"/>
      <c r="J8" s="236"/>
      <c r="K8" s="236">
        <f t="shared" si="0"/>
        <v>0</v>
      </c>
    </row>
    <row r="9" spans="1:12">
      <c r="A9" s="155">
        <v>3</v>
      </c>
      <c r="B9" s="156"/>
      <c r="C9" s="157"/>
      <c r="D9" s="158"/>
      <c r="E9" s="233"/>
      <c r="F9" s="234"/>
      <c r="G9" s="235"/>
      <c r="H9" s="236"/>
      <c r="I9" s="236"/>
      <c r="J9" s="236"/>
      <c r="K9" s="236">
        <f t="shared" si="0"/>
        <v>0</v>
      </c>
      <c r="L9" s="150" t="s">
        <v>1998</v>
      </c>
    </row>
    <row r="10" s="149" customFormat="1" spans="1:13">
      <c r="A10" s="155">
        <v>4</v>
      </c>
      <c r="B10" s="156"/>
      <c r="C10" s="157"/>
      <c r="D10" s="158"/>
      <c r="E10" s="233"/>
      <c r="F10" s="234"/>
      <c r="G10" s="235"/>
      <c r="H10" s="236"/>
      <c r="I10" s="236"/>
      <c r="J10" s="236"/>
      <c r="K10" s="236">
        <f t="shared" si="0"/>
        <v>0</v>
      </c>
      <c r="L10" s="150" t="s">
        <v>1999</v>
      </c>
      <c r="M10" s="149">
        <v>17801</v>
      </c>
    </row>
    <row r="11" spans="1:13">
      <c r="A11" s="155">
        <v>5</v>
      </c>
      <c r="B11" s="156"/>
      <c r="C11" s="157"/>
      <c r="D11" s="158"/>
      <c r="E11" s="233"/>
      <c r="F11" s="234"/>
      <c r="G11" s="235"/>
      <c r="H11" s="236"/>
      <c r="I11" s="236"/>
      <c r="J11" s="236"/>
      <c r="K11" s="236">
        <f t="shared" si="0"/>
        <v>0</v>
      </c>
      <c r="L11" s="150" t="s">
        <v>2000</v>
      </c>
      <c r="M11" s="151">
        <v>17801</v>
      </c>
    </row>
    <row r="12" spans="1:11">
      <c r="A12" s="155">
        <v>6</v>
      </c>
      <c r="B12" s="156"/>
      <c r="C12" s="157"/>
      <c r="D12" s="158"/>
      <c r="E12" s="233"/>
      <c r="F12" s="234"/>
      <c r="G12" s="235"/>
      <c r="H12" s="236"/>
      <c r="I12" s="236"/>
      <c r="J12" s="236"/>
      <c r="K12" s="236">
        <f t="shared" si="0"/>
        <v>0</v>
      </c>
    </row>
    <row r="13" spans="1:11">
      <c r="A13" s="155">
        <v>7</v>
      </c>
      <c r="B13" s="156"/>
      <c r="C13" s="157"/>
      <c r="D13" s="158"/>
      <c r="E13" s="233"/>
      <c r="F13" s="234"/>
      <c r="G13" s="235"/>
      <c r="H13" s="236"/>
      <c r="I13" s="236"/>
      <c r="J13" s="236"/>
      <c r="K13" s="236">
        <f t="shared" si="0"/>
        <v>0</v>
      </c>
    </row>
    <row r="14" s="149" customFormat="1" spans="1:12">
      <c r="A14" s="155">
        <v>8</v>
      </c>
      <c r="B14" s="156"/>
      <c r="C14" s="157"/>
      <c r="D14" s="158"/>
      <c r="E14" s="233"/>
      <c r="F14" s="234"/>
      <c r="G14" s="235"/>
      <c r="H14" s="236"/>
      <c r="I14" s="236"/>
      <c r="J14" s="236"/>
      <c r="K14" s="236">
        <f t="shared" ref="K14:K44" si="1">G14+I14</f>
        <v>0</v>
      </c>
      <c r="L14" s="150"/>
    </row>
    <row r="15" spans="1:11">
      <c r="A15" s="155">
        <v>9</v>
      </c>
      <c r="B15" s="156"/>
      <c r="C15" s="157"/>
      <c r="D15" s="158"/>
      <c r="E15" s="233"/>
      <c r="F15" s="234"/>
      <c r="G15" s="235"/>
      <c r="H15" s="236"/>
      <c r="I15" s="236"/>
      <c r="J15" s="236"/>
      <c r="K15" s="236">
        <f t="shared" si="1"/>
        <v>0</v>
      </c>
    </row>
    <row r="16" spans="1:11">
      <c r="A16" s="155">
        <v>10</v>
      </c>
      <c r="B16" s="156"/>
      <c r="C16" s="157"/>
      <c r="D16" s="158"/>
      <c r="E16" s="233"/>
      <c r="F16" s="234"/>
      <c r="G16" s="235"/>
      <c r="H16" s="236"/>
      <c r="I16" s="236"/>
      <c r="J16" s="236"/>
      <c r="K16" s="236">
        <f t="shared" si="1"/>
        <v>0</v>
      </c>
    </row>
    <row r="17" spans="1:11">
      <c r="A17" s="155">
        <v>11</v>
      </c>
      <c r="B17" s="156"/>
      <c r="C17" s="157"/>
      <c r="D17" s="158"/>
      <c r="E17" s="233"/>
      <c r="F17" s="234"/>
      <c r="G17" s="235"/>
      <c r="H17" s="236"/>
      <c r="I17" s="236"/>
      <c r="J17" s="236"/>
      <c r="K17" s="236">
        <f t="shared" si="1"/>
        <v>0</v>
      </c>
    </row>
    <row r="18" spans="1:11">
      <c r="A18" s="155">
        <v>12</v>
      </c>
      <c r="B18" s="156"/>
      <c r="C18" s="157"/>
      <c r="D18" s="158"/>
      <c r="E18" s="233"/>
      <c r="F18" s="234"/>
      <c r="G18" s="235"/>
      <c r="H18" s="236"/>
      <c r="I18" s="236"/>
      <c r="J18" s="236"/>
      <c r="K18" s="236">
        <f t="shared" si="1"/>
        <v>0</v>
      </c>
    </row>
    <row r="19" spans="1:11">
      <c r="A19" s="155">
        <v>13</v>
      </c>
      <c r="B19" s="156"/>
      <c r="C19" s="157"/>
      <c r="D19" s="158"/>
      <c r="E19" s="233"/>
      <c r="F19" s="234"/>
      <c r="G19" s="235"/>
      <c r="H19" s="236"/>
      <c r="I19" s="236"/>
      <c r="J19" s="236"/>
      <c r="K19" s="236">
        <f t="shared" si="1"/>
        <v>0</v>
      </c>
    </row>
    <row r="20" spans="1:11">
      <c r="A20" s="155">
        <v>14</v>
      </c>
      <c r="B20" s="156"/>
      <c r="C20" s="157"/>
      <c r="D20" s="158"/>
      <c r="E20" s="233"/>
      <c r="F20" s="234"/>
      <c r="G20" s="235"/>
      <c r="H20" s="236"/>
      <c r="I20" s="236"/>
      <c r="J20" s="236"/>
      <c r="K20" s="236">
        <f t="shared" si="1"/>
        <v>0</v>
      </c>
    </row>
    <row r="21" spans="1:11">
      <c r="A21" s="155">
        <v>15</v>
      </c>
      <c r="B21" s="156"/>
      <c r="C21" s="157"/>
      <c r="D21" s="158"/>
      <c r="E21" s="233"/>
      <c r="F21" s="234"/>
      <c r="G21" s="235"/>
      <c r="H21" s="236"/>
      <c r="I21" s="236"/>
      <c r="J21" s="236"/>
      <c r="K21" s="236">
        <f t="shared" si="1"/>
        <v>0</v>
      </c>
    </row>
    <row r="22" spans="1:11">
      <c r="A22" s="155">
        <v>16</v>
      </c>
      <c r="B22" s="156"/>
      <c r="C22" s="157"/>
      <c r="D22" s="158"/>
      <c r="E22" s="233"/>
      <c r="F22" s="234"/>
      <c r="G22" s="235"/>
      <c r="H22" s="236"/>
      <c r="I22" s="236"/>
      <c r="J22" s="236"/>
      <c r="K22" s="236">
        <f t="shared" si="1"/>
        <v>0</v>
      </c>
    </row>
    <row r="23" spans="1:11">
      <c r="A23" s="155">
        <v>17</v>
      </c>
      <c r="B23" s="156"/>
      <c r="C23" s="157"/>
      <c r="D23" s="158"/>
      <c r="E23" s="233"/>
      <c r="F23" s="234"/>
      <c r="G23" s="235"/>
      <c r="H23" s="236"/>
      <c r="I23" s="236"/>
      <c r="J23" s="236"/>
      <c r="K23" s="236">
        <f t="shared" si="1"/>
        <v>0</v>
      </c>
    </row>
    <row r="24" spans="1:11">
      <c r="A24" s="155">
        <v>18</v>
      </c>
      <c r="B24" s="156"/>
      <c r="C24" s="157"/>
      <c r="D24" s="158"/>
      <c r="E24" s="233"/>
      <c r="F24" s="234"/>
      <c r="G24" s="235"/>
      <c r="H24" s="236"/>
      <c r="I24" s="236"/>
      <c r="J24" s="236"/>
      <c r="K24" s="236">
        <f t="shared" si="1"/>
        <v>0</v>
      </c>
    </row>
    <row r="25" spans="1:11">
      <c r="A25" s="155">
        <v>19</v>
      </c>
      <c r="B25" s="156"/>
      <c r="C25" s="157"/>
      <c r="D25" s="158"/>
      <c r="E25" s="233"/>
      <c r="F25" s="234"/>
      <c r="G25" s="235"/>
      <c r="H25" s="236"/>
      <c r="I25" s="236"/>
      <c r="J25" s="236"/>
      <c r="K25" s="236">
        <f t="shared" si="1"/>
        <v>0</v>
      </c>
    </row>
    <row r="26" spans="1:11">
      <c r="A26" s="155">
        <v>20</v>
      </c>
      <c r="B26" s="156"/>
      <c r="C26" s="157"/>
      <c r="D26" s="158"/>
      <c r="E26" s="233"/>
      <c r="F26" s="234"/>
      <c r="G26" s="235"/>
      <c r="H26" s="236"/>
      <c r="I26" s="236"/>
      <c r="J26" s="236"/>
      <c r="K26" s="236">
        <f t="shared" si="1"/>
        <v>0</v>
      </c>
    </row>
    <row r="27" spans="1:11">
      <c r="A27" s="155">
        <v>21</v>
      </c>
      <c r="B27" s="156"/>
      <c r="C27" s="157"/>
      <c r="D27" s="158"/>
      <c r="E27" s="233"/>
      <c r="F27" s="234"/>
      <c r="G27" s="235"/>
      <c r="H27" s="236"/>
      <c r="I27" s="236"/>
      <c r="J27" s="236"/>
      <c r="K27" s="236">
        <f t="shared" si="1"/>
        <v>0</v>
      </c>
    </row>
    <row r="28" spans="1:11">
      <c r="A28" s="155">
        <v>22</v>
      </c>
      <c r="B28" s="156"/>
      <c r="C28" s="157"/>
      <c r="D28" s="158"/>
      <c r="E28" s="233"/>
      <c r="F28" s="234"/>
      <c r="G28" s="235"/>
      <c r="H28" s="236"/>
      <c r="I28" s="236"/>
      <c r="J28" s="236"/>
      <c r="K28" s="236">
        <f t="shared" si="1"/>
        <v>0</v>
      </c>
    </row>
    <row r="29" s="149" customFormat="1" spans="1:12">
      <c r="A29" s="155">
        <v>23</v>
      </c>
      <c r="B29" s="156"/>
      <c r="C29" s="157"/>
      <c r="D29" s="158"/>
      <c r="E29" s="233"/>
      <c r="F29" s="234"/>
      <c r="G29" s="235"/>
      <c r="H29" s="236"/>
      <c r="I29" s="236"/>
      <c r="J29" s="236"/>
      <c r="K29" s="236">
        <f t="shared" si="1"/>
        <v>0</v>
      </c>
      <c r="L29" s="150"/>
    </row>
    <row r="30" s="149" customFormat="1" spans="1:12">
      <c r="A30" s="155">
        <v>24</v>
      </c>
      <c r="B30" s="156"/>
      <c r="C30" s="157"/>
      <c r="D30" s="158"/>
      <c r="E30" s="233"/>
      <c r="F30" s="234"/>
      <c r="G30" s="235"/>
      <c r="H30" s="236"/>
      <c r="I30" s="236"/>
      <c r="J30" s="236"/>
      <c r="K30" s="236">
        <f t="shared" si="1"/>
        <v>0</v>
      </c>
      <c r="L30" s="150" t="s">
        <v>2003</v>
      </c>
    </row>
    <row r="31" spans="1:11">
      <c r="A31" s="155">
        <v>25</v>
      </c>
      <c r="B31" s="156"/>
      <c r="C31" s="157"/>
      <c r="D31" s="158"/>
      <c r="E31" s="233"/>
      <c r="F31" s="234"/>
      <c r="G31" s="235"/>
      <c r="H31" s="236"/>
      <c r="I31" s="236"/>
      <c r="J31" s="236"/>
      <c r="K31" s="236">
        <f t="shared" si="1"/>
        <v>0</v>
      </c>
    </row>
    <row r="32" spans="1:11">
      <c r="A32" s="155">
        <v>26</v>
      </c>
      <c r="B32" s="156"/>
      <c r="C32" s="157"/>
      <c r="D32" s="158"/>
      <c r="E32" s="233"/>
      <c r="F32" s="234"/>
      <c r="G32" s="235"/>
      <c r="H32" s="236"/>
      <c r="I32" s="236"/>
      <c r="J32" s="236"/>
      <c r="K32" s="236">
        <f t="shared" si="1"/>
        <v>0</v>
      </c>
    </row>
    <row r="33" spans="1:11">
      <c r="A33" s="155">
        <v>27</v>
      </c>
      <c r="B33" s="156"/>
      <c r="C33" s="157"/>
      <c r="D33" s="158"/>
      <c r="E33" s="233"/>
      <c r="F33" s="234"/>
      <c r="G33" s="235"/>
      <c r="H33" s="236"/>
      <c r="I33" s="236"/>
      <c r="J33" s="236"/>
      <c r="K33" s="236">
        <f t="shared" si="1"/>
        <v>0</v>
      </c>
    </row>
    <row r="34" s="149" customFormat="1" spans="1:12">
      <c r="A34" s="155">
        <v>28</v>
      </c>
      <c r="B34" s="156"/>
      <c r="C34" s="157"/>
      <c r="D34" s="158"/>
      <c r="E34" s="233"/>
      <c r="F34" s="234"/>
      <c r="G34" s="235"/>
      <c r="H34" s="236"/>
      <c r="I34" s="236"/>
      <c r="J34" s="236"/>
      <c r="K34" s="236">
        <f t="shared" si="1"/>
        <v>0</v>
      </c>
      <c r="L34" s="150"/>
    </row>
    <row r="35" spans="1:11">
      <c r="A35" s="155">
        <v>29</v>
      </c>
      <c r="B35" s="156"/>
      <c r="C35" s="157"/>
      <c r="D35" s="158"/>
      <c r="E35" s="233"/>
      <c r="F35" s="234"/>
      <c r="G35" s="235"/>
      <c r="H35" s="236"/>
      <c r="I35" s="236"/>
      <c r="J35" s="236"/>
      <c r="K35" s="236">
        <f t="shared" si="1"/>
        <v>0</v>
      </c>
    </row>
    <row r="36" s="149" customFormat="1" spans="1:12">
      <c r="A36" s="155">
        <v>30</v>
      </c>
      <c r="B36" s="156"/>
      <c r="C36" s="157"/>
      <c r="D36" s="158"/>
      <c r="E36" s="233"/>
      <c r="F36" s="234"/>
      <c r="G36" s="235"/>
      <c r="H36" s="236"/>
      <c r="I36" s="236"/>
      <c r="J36" s="236"/>
      <c r="K36" s="236">
        <f t="shared" si="1"/>
        <v>0</v>
      </c>
      <c r="L36" s="150"/>
    </row>
    <row r="37" spans="1:11">
      <c r="A37" s="155">
        <v>31</v>
      </c>
      <c r="B37" s="156"/>
      <c r="C37" s="157"/>
      <c r="D37" s="158"/>
      <c r="E37" s="233"/>
      <c r="F37" s="234"/>
      <c r="G37" s="235"/>
      <c r="H37" s="236"/>
      <c r="I37" s="236"/>
      <c r="J37" s="236"/>
      <c r="K37" s="236">
        <f t="shared" si="1"/>
        <v>0</v>
      </c>
    </row>
    <row r="38" spans="1:11">
      <c r="A38" s="155">
        <v>32</v>
      </c>
      <c r="B38" s="156"/>
      <c r="C38" s="157"/>
      <c r="D38" s="158"/>
      <c r="E38" s="233"/>
      <c r="F38" s="234"/>
      <c r="G38" s="235"/>
      <c r="H38" s="236"/>
      <c r="I38" s="236"/>
      <c r="J38" s="236"/>
      <c r="K38" s="236">
        <f t="shared" si="1"/>
        <v>0</v>
      </c>
    </row>
    <row r="39" spans="1:11">
      <c r="A39" s="155">
        <v>33</v>
      </c>
      <c r="B39" s="156"/>
      <c r="C39" s="157"/>
      <c r="D39" s="158"/>
      <c r="E39" s="233"/>
      <c r="F39" s="234"/>
      <c r="G39" s="235"/>
      <c r="H39" s="236"/>
      <c r="I39" s="236"/>
      <c r="J39" s="236"/>
      <c r="K39" s="236">
        <f t="shared" si="1"/>
        <v>0</v>
      </c>
    </row>
    <row r="40" spans="1:11">
      <c r="A40" s="155">
        <v>34</v>
      </c>
      <c r="B40" s="156"/>
      <c r="C40" s="157"/>
      <c r="D40" s="158"/>
      <c r="E40" s="233"/>
      <c r="F40" s="234"/>
      <c r="G40" s="235"/>
      <c r="H40" s="236"/>
      <c r="I40" s="236"/>
      <c r="J40" s="236"/>
      <c r="K40" s="236">
        <f t="shared" si="1"/>
        <v>0</v>
      </c>
    </row>
    <row r="41" s="149" customFormat="1" spans="1:12">
      <c r="A41" s="155">
        <v>35</v>
      </c>
      <c r="B41" s="156"/>
      <c r="C41" s="157"/>
      <c r="D41" s="158"/>
      <c r="E41" s="233"/>
      <c r="F41" s="234"/>
      <c r="G41" s="235"/>
      <c r="H41" s="236"/>
      <c r="I41" s="236"/>
      <c r="J41" s="236"/>
      <c r="K41" s="236">
        <f t="shared" si="1"/>
        <v>0</v>
      </c>
      <c r="L41" s="150"/>
    </row>
    <row r="42" spans="1:11">
      <c r="A42" s="155">
        <v>36</v>
      </c>
      <c r="B42" s="156"/>
      <c r="C42" s="157"/>
      <c r="D42" s="158"/>
      <c r="E42" s="233"/>
      <c r="F42" s="234"/>
      <c r="G42" s="235"/>
      <c r="H42" s="236"/>
      <c r="I42" s="236"/>
      <c r="J42" s="236"/>
      <c r="K42" s="236">
        <f t="shared" si="1"/>
        <v>0</v>
      </c>
    </row>
    <row r="43" s="149" customFormat="1" spans="1:12">
      <c r="A43" s="155">
        <v>37</v>
      </c>
      <c r="B43" s="116"/>
      <c r="C43" s="237"/>
      <c r="D43" s="158"/>
      <c r="E43" s="238"/>
      <c r="F43" s="234"/>
      <c r="G43" s="235"/>
      <c r="H43" s="236"/>
      <c r="I43" s="236"/>
      <c r="J43" s="236"/>
      <c r="K43" s="236">
        <f t="shared" si="1"/>
        <v>0</v>
      </c>
      <c r="L43" s="150"/>
    </row>
    <row r="44" s="150" customFormat="1" spans="1:11">
      <c r="A44" s="155">
        <v>38</v>
      </c>
      <c r="B44" s="116"/>
      <c r="C44" s="239"/>
      <c r="D44" s="158"/>
      <c r="E44" s="238"/>
      <c r="F44" s="234"/>
      <c r="G44" s="235"/>
      <c r="H44" s="236"/>
      <c r="I44" s="236"/>
      <c r="J44" s="236"/>
      <c r="K44" s="236">
        <f t="shared" si="1"/>
        <v>0</v>
      </c>
    </row>
    <row r="45" spans="1:11">
      <c r="A45" s="155">
        <v>39</v>
      </c>
      <c r="B45" s="116"/>
      <c r="C45" s="239"/>
      <c r="D45" s="158"/>
      <c r="E45" s="238"/>
      <c r="F45" s="234"/>
      <c r="G45" s="235"/>
      <c r="H45" s="236"/>
      <c r="I45" s="236"/>
      <c r="J45" s="236"/>
      <c r="K45" s="236">
        <f t="shared" ref="K45:K66" si="2">G45+I45</f>
        <v>0</v>
      </c>
    </row>
    <row r="46" spans="1:11">
      <c r="A46" s="155">
        <v>40</v>
      </c>
      <c r="B46" s="116"/>
      <c r="C46" s="239"/>
      <c r="D46" s="158"/>
      <c r="E46" s="238"/>
      <c r="F46" s="234"/>
      <c r="G46" s="235"/>
      <c r="H46" s="236"/>
      <c r="I46" s="236"/>
      <c r="J46" s="236"/>
      <c r="K46" s="236">
        <f t="shared" si="2"/>
        <v>0</v>
      </c>
    </row>
    <row r="47" spans="1:11">
      <c r="A47" s="155">
        <v>41</v>
      </c>
      <c r="B47" s="116"/>
      <c r="C47" s="239"/>
      <c r="D47" s="158"/>
      <c r="E47" s="238"/>
      <c r="F47" s="234"/>
      <c r="G47" s="235"/>
      <c r="H47" s="236"/>
      <c r="I47" s="236"/>
      <c r="J47" s="236"/>
      <c r="K47" s="236">
        <f t="shared" si="2"/>
        <v>0</v>
      </c>
    </row>
    <row r="48" spans="1:11">
      <c r="A48" s="155">
        <v>42</v>
      </c>
      <c r="B48" s="116"/>
      <c r="C48" s="239"/>
      <c r="D48" s="158"/>
      <c r="E48" s="238"/>
      <c r="F48" s="234"/>
      <c r="G48" s="235"/>
      <c r="H48" s="236"/>
      <c r="I48" s="236"/>
      <c r="J48" s="236"/>
      <c r="K48" s="236">
        <f t="shared" si="2"/>
        <v>0</v>
      </c>
    </row>
    <row r="49" spans="1:11">
      <c r="A49" s="155">
        <v>43</v>
      </c>
      <c r="B49" s="116"/>
      <c r="C49" s="239"/>
      <c r="D49" s="158"/>
      <c r="E49" s="238"/>
      <c r="F49" s="234"/>
      <c r="G49" s="235"/>
      <c r="H49" s="236"/>
      <c r="I49" s="236"/>
      <c r="J49" s="236"/>
      <c r="K49" s="236">
        <f t="shared" si="2"/>
        <v>0</v>
      </c>
    </row>
    <row r="50" spans="1:11">
      <c r="A50" s="155">
        <v>44</v>
      </c>
      <c r="B50" s="116"/>
      <c r="C50" s="239"/>
      <c r="D50" s="158"/>
      <c r="E50" s="238"/>
      <c r="F50" s="234"/>
      <c r="G50" s="235"/>
      <c r="H50" s="236"/>
      <c r="I50" s="236"/>
      <c r="J50" s="236"/>
      <c r="K50" s="236">
        <f t="shared" si="2"/>
        <v>0</v>
      </c>
    </row>
    <row r="51" spans="1:11">
      <c r="A51" s="155">
        <v>45</v>
      </c>
      <c r="B51" s="116"/>
      <c r="C51" s="239"/>
      <c r="D51" s="158"/>
      <c r="E51" s="238"/>
      <c r="F51" s="234"/>
      <c r="G51" s="235"/>
      <c r="H51" s="236"/>
      <c r="I51" s="236"/>
      <c r="J51" s="236"/>
      <c r="K51" s="236">
        <f t="shared" si="2"/>
        <v>0</v>
      </c>
    </row>
    <row r="52" spans="1:11">
      <c r="A52" s="155">
        <v>46</v>
      </c>
      <c r="B52" s="116"/>
      <c r="C52" s="239"/>
      <c r="D52" s="158"/>
      <c r="E52" s="238"/>
      <c r="F52" s="234"/>
      <c r="G52" s="235"/>
      <c r="H52" s="236"/>
      <c r="I52" s="236"/>
      <c r="J52" s="236"/>
      <c r="K52" s="236">
        <f t="shared" si="2"/>
        <v>0</v>
      </c>
    </row>
    <row r="53" spans="1:11">
      <c r="A53" s="155">
        <v>47</v>
      </c>
      <c r="B53" s="116"/>
      <c r="C53" s="239"/>
      <c r="D53" s="158"/>
      <c r="E53" s="238"/>
      <c r="F53" s="234"/>
      <c r="G53" s="235"/>
      <c r="H53" s="236"/>
      <c r="I53" s="236"/>
      <c r="J53" s="236"/>
      <c r="K53" s="236">
        <f t="shared" si="2"/>
        <v>0</v>
      </c>
    </row>
    <row r="54" spans="1:11">
      <c r="A54" s="155">
        <v>48</v>
      </c>
      <c r="B54" s="116"/>
      <c r="C54" s="239"/>
      <c r="D54" s="158"/>
      <c r="E54" s="238"/>
      <c r="F54" s="234"/>
      <c r="G54" s="235"/>
      <c r="H54" s="236"/>
      <c r="I54" s="236"/>
      <c r="J54" s="236"/>
      <c r="K54" s="236">
        <f t="shared" si="2"/>
        <v>0</v>
      </c>
    </row>
    <row r="55" spans="1:11">
      <c r="A55" s="155">
        <v>49</v>
      </c>
      <c r="B55" s="116"/>
      <c r="C55" s="239"/>
      <c r="D55" s="158"/>
      <c r="E55" s="238"/>
      <c r="F55" s="234"/>
      <c r="G55" s="235"/>
      <c r="H55" s="236"/>
      <c r="I55" s="236"/>
      <c r="J55" s="236"/>
      <c r="K55" s="236">
        <f t="shared" si="2"/>
        <v>0</v>
      </c>
    </row>
    <row r="56" spans="1:11">
      <c r="A56" s="155">
        <v>50</v>
      </c>
      <c r="B56" s="116"/>
      <c r="C56" s="239"/>
      <c r="D56" s="158"/>
      <c r="E56" s="238"/>
      <c r="F56" s="234"/>
      <c r="G56" s="235"/>
      <c r="H56" s="236"/>
      <c r="I56" s="236"/>
      <c r="J56" s="236"/>
      <c r="K56" s="236">
        <f t="shared" si="2"/>
        <v>0</v>
      </c>
    </row>
    <row r="57" spans="1:11">
      <c r="A57" s="155">
        <v>51</v>
      </c>
      <c r="B57" s="116"/>
      <c r="C57" s="239"/>
      <c r="D57" s="158"/>
      <c r="E57" s="238"/>
      <c r="F57" s="234"/>
      <c r="G57" s="235"/>
      <c r="H57" s="236"/>
      <c r="I57" s="236"/>
      <c r="J57" s="236"/>
      <c r="K57" s="236">
        <f t="shared" si="2"/>
        <v>0</v>
      </c>
    </row>
    <row r="58" spans="1:11">
      <c r="A58" s="155"/>
      <c r="B58" s="116"/>
      <c r="C58" s="237"/>
      <c r="D58" s="158"/>
      <c r="E58" s="238"/>
      <c r="F58" s="234"/>
      <c r="G58" s="235"/>
      <c r="H58" s="236"/>
      <c r="I58" s="236"/>
      <c r="J58" s="236"/>
      <c r="K58" s="236">
        <f t="shared" si="2"/>
        <v>0</v>
      </c>
    </row>
    <row r="59" spans="1:11">
      <c r="A59" s="155"/>
      <c r="B59" s="116"/>
      <c r="C59" s="237"/>
      <c r="D59" s="158"/>
      <c r="E59" s="238"/>
      <c r="F59" s="234"/>
      <c r="G59" s="235"/>
      <c r="H59" s="236"/>
      <c r="I59" s="236"/>
      <c r="J59" s="236"/>
      <c r="K59" s="236">
        <f t="shared" si="2"/>
        <v>0</v>
      </c>
    </row>
    <row r="60" spans="1:11">
      <c r="A60" s="155"/>
      <c r="B60" s="116"/>
      <c r="C60" s="237"/>
      <c r="D60" s="158"/>
      <c r="E60" s="238"/>
      <c r="F60" s="234"/>
      <c r="G60" s="235"/>
      <c r="H60" s="236"/>
      <c r="I60" s="236"/>
      <c r="J60" s="236"/>
      <c r="K60" s="236">
        <f t="shared" si="2"/>
        <v>0</v>
      </c>
    </row>
    <row r="61" spans="1:11">
      <c r="A61" s="155"/>
      <c r="B61" s="116"/>
      <c r="C61" s="237"/>
      <c r="D61" s="158"/>
      <c r="E61" s="238"/>
      <c r="F61" s="234"/>
      <c r="G61" s="235"/>
      <c r="H61" s="236"/>
      <c r="I61" s="236"/>
      <c r="J61" s="236"/>
      <c r="K61" s="236">
        <f t="shared" si="2"/>
        <v>0</v>
      </c>
    </row>
    <row r="62" spans="1:11">
      <c r="A62" s="155"/>
      <c r="B62" s="116"/>
      <c r="C62" s="237"/>
      <c r="D62" s="158"/>
      <c r="E62" s="238"/>
      <c r="F62" s="234"/>
      <c r="G62" s="235"/>
      <c r="H62" s="236"/>
      <c r="I62" s="236"/>
      <c r="J62" s="236"/>
      <c r="K62" s="236">
        <f t="shared" si="2"/>
        <v>0</v>
      </c>
    </row>
    <row r="63" spans="1:11">
      <c r="A63" s="155"/>
      <c r="B63" s="116"/>
      <c r="C63" s="237"/>
      <c r="D63" s="158"/>
      <c r="E63" s="238"/>
      <c r="F63" s="234"/>
      <c r="G63" s="235"/>
      <c r="H63" s="236"/>
      <c r="I63" s="236"/>
      <c r="J63" s="236"/>
      <c r="K63" s="236">
        <f t="shared" si="2"/>
        <v>0</v>
      </c>
    </row>
    <row r="64" spans="1:11">
      <c r="A64" s="155"/>
      <c r="B64" s="116"/>
      <c r="C64" s="237"/>
      <c r="D64" s="158"/>
      <c r="E64" s="238"/>
      <c r="F64" s="234"/>
      <c r="G64" s="235">
        <v>0</v>
      </c>
      <c r="H64" s="236"/>
      <c r="I64" s="236"/>
      <c r="J64" s="236">
        <v>0</v>
      </c>
      <c r="K64" s="236">
        <f t="shared" si="2"/>
        <v>0</v>
      </c>
    </row>
    <row r="65" spans="1:11">
      <c r="A65" s="155"/>
      <c r="B65" s="116"/>
      <c r="C65" s="237"/>
      <c r="D65" s="158"/>
      <c r="E65" s="238"/>
      <c r="F65" s="234"/>
      <c r="G65" s="235">
        <v>0</v>
      </c>
      <c r="H65" s="236"/>
      <c r="I65" s="236"/>
      <c r="J65" s="236">
        <f t="shared" ref="J64:J66" si="3">F65+H65</f>
        <v>0</v>
      </c>
      <c r="K65" s="236">
        <f t="shared" si="2"/>
        <v>0</v>
      </c>
    </row>
    <row r="66" spans="1:11">
      <c r="A66" s="155"/>
      <c r="B66" s="116"/>
      <c r="C66" s="237"/>
      <c r="D66" s="158"/>
      <c r="E66" s="238"/>
      <c r="F66" s="234"/>
      <c r="G66" s="161">
        <v>0</v>
      </c>
      <c r="H66" s="236"/>
      <c r="I66" s="236"/>
      <c r="J66" s="236">
        <f t="shared" si="3"/>
        <v>0</v>
      </c>
      <c r="K66" s="236">
        <f t="shared" si="2"/>
        <v>0</v>
      </c>
    </row>
    <row r="67" ht="18" customHeight="1" spans="1:11">
      <c r="A67" s="89" t="s">
        <v>474</v>
      </c>
      <c r="B67" s="90"/>
      <c r="C67" s="31">
        <f>SUM(C7:C66)</f>
        <v>0</v>
      </c>
      <c r="D67" s="31"/>
      <c r="E67" s="91" t="s">
        <v>1992</v>
      </c>
      <c r="F67" s="240">
        <f>SUM(F7:F66)</f>
        <v>0</v>
      </c>
      <c r="G67" s="240">
        <f t="shared" ref="G67:K67" si="4">SUM(G7:G66)</f>
        <v>0</v>
      </c>
      <c r="H67" s="240">
        <f t="shared" si="4"/>
        <v>0</v>
      </c>
      <c r="I67" s="240">
        <f t="shared" si="4"/>
        <v>0</v>
      </c>
      <c r="J67" s="240">
        <f t="shared" si="4"/>
        <v>0</v>
      </c>
      <c r="K67" s="240">
        <f t="shared" si="4"/>
        <v>0</v>
      </c>
    </row>
    <row r="68" spans="1:11">
      <c r="A68" s="89" t="s">
        <v>475</v>
      </c>
      <c r="B68" s="90"/>
      <c r="C68" s="31">
        <f>SUM(C7:C66)</f>
        <v>0</v>
      </c>
      <c r="D68" s="31"/>
      <c r="E68" s="91"/>
      <c r="F68" s="115">
        <f>F67</f>
        <v>0</v>
      </c>
      <c r="G68" s="115">
        <f t="shared" ref="G68:K68" si="5">G67</f>
        <v>0</v>
      </c>
      <c r="H68" s="86">
        <f t="shared" si="5"/>
        <v>0</v>
      </c>
      <c r="I68" s="86">
        <f t="shared" si="5"/>
        <v>0</v>
      </c>
      <c r="J68" s="115">
        <f t="shared" si="5"/>
        <v>0</v>
      </c>
      <c r="K68" s="115">
        <f t="shared" si="5"/>
        <v>0</v>
      </c>
    </row>
    <row r="70" spans="6:6">
      <c r="F70" s="170"/>
    </row>
  </sheetData>
  <autoFilter ref="F6:K68">
    <extLst/>
  </autoFilter>
  <mergeCells count="13">
    <mergeCell ref="A1:K1"/>
    <mergeCell ref="A3:K3"/>
    <mergeCell ref="J4:K4"/>
    <mergeCell ref="F5:G5"/>
    <mergeCell ref="H5:I5"/>
    <mergeCell ref="J5:K5"/>
    <mergeCell ref="A67:B67"/>
    <mergeCell ref="A68:B68"/>
    <mergeCell ref="A5:A6"/>
    <mergeCell ref="B5:B6"/>
    <mergeCell ref="C5:C6"/>
    <mergeCell ref="D5:D6"/>
    <mergeCell ref="E5:E6"/>
  </mergeCells>
  <pageMargins left="0.751388888888889" right="0.751388888888889" top="1" bottom="1" header="0.507638888888889" footer="0.507638888888889"/>
  <pageSetup paperSize="9" scale="96" orientation="landscape" horizontalDpi="600"/>
  <headerFooter>
    <oddFooter>&amp;C第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I12" sqref="I12"/>
    </sheetView>
  </sheetViews>
  <sheetFormatPr defaultColWidth="9" defaultRowHeight="14.25"/>
  <cols>
    <col min="1" max="4" width="9" style="151"/>
    <col min="5" max="6" width="4.125" style="151" customWidth="1"/>
    <col min="7" max="7" width="8" style="151" customWidth="1"/>
    <col min="8" max="8" width="10" style="151" customWidth="1"/>
    <col min="9" max="9" width="9" style="151"/>
    <col min="10" max="11" width="9.125" style="151" customWidth="1"/>
    <col min="12" max="12" width="13.125" style="151" customWidth="1"/>
    <col min="13" max="13" width="14.125" style="151" customWidth="1"/>
    <col min="14" max="15" width="5" style="151" customWidth="1"/>
    <col min="16" max="17" width="14.125" style="151" customWidth="1"/>
    <col min="18" max="16384" width="9" style="151"/>
  </cols>
  <sheetData>
    <row r="1" ht="22.5" spans="1:17">
      <c r="A1" s="200" t="s">
        <v>2004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17">
      <c r="A2" s="201"/>
      <c r="B2" s="201"/>
      <c r="C2" s="202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>
      <c r="A3" s="203" t="str">
        <f>固定资产清查汇总表!A3</f>
        <v>清查基准日：2018年12月31日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</row>
    <row r="4" spans="1:17">
      <c r="A4" s="15" t="str">
        <f>固定资产清查汇总表!A4</f>
        <v>资产占有单位名称：杭州中惠医疗器械有限公司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32" t="s">
        <v>126</v>
      </c>
    </row>
    <row r="5" spans="1:17">
      <c r="A5" s="19" t="s">
        <v>2005</v>
      </c>
      <c r="B5" s="19" t="s">
        <v>461</v>
      </c>
      <c r="C5" s="25" t="s">
        <v>2006</v>
      </c>
      <c r="D5" s="128" t="s">
        <v>2007</v>
      </c>
      <c r="E5" s="19" t="s">
        <v>1890</v>
      </c>
      <c r="F5" s="18" t="s">
        <v>371</v>
      </c>
      <c r="G5" s="18" t="s">
        <v>2008</v>
      </c>
      <c r="H5" s="19" t="s">
        <v>2009</v>
      </c>
      <c r="I5" s="19" t="s">
        <v>2010</v>
      </c>
      <c r="J5" s="19" t="s">
        <v>2011</v>
      </c>
      <c r="K5" s="19" t="s">
        <v>2012</v>
      </c>
      <c r="L5" s="220" t="s">
        <v>1963</v>
      </c>
      <c r="M5" s="220"/>
      <c r="N5" s="18" t="s">
        <v>129</v>
      </c>
      <c r="O5" s="18"/>
      <c r="P5" s="18" t="s">
        <v>11</v>
      </c>
      <c r="Q5" s="18"/>
    </row>
    <row r="6" spans="1:17">
      <c r="A6" s="18"/>
      <c r="B6" s="18"/>
      <c r="C6" s="204"/>
      <c r="D6" s="205"/>
      <c r="E6" s="21"/>
      <c r="F6" s="18"/>
      <c r="G6" s="18"/>
      <c r="H6" s="21"/>
      <c r="I6" s="21"/>
      <c r="J6" s="21"/>
      <c r="K6" s="21"/>
      <c r="L6" s="221" t="s">
        <v>1929</v>
      </c>
      <c r="M6" s="221" t="s">
        <v>1931</v>
      </c>
      <c r="N6" s="222" t="s">
        <v>1929</v>
      </c>
      <c r="O6" s="72" t="s">
        <v>1931</v>
      </c>
      <c r="P6" s="222" t="s">
        <v>1929</v>
      </c>
      <c r="Q6" s="72" t="s">
        <v>1931</v>
      </c>
    </row>
    <row r="7" ht="52.5" customHeight="1" spans="1:17">
      <c r="A7" s="206"/>
      <c r="B7" s="207"/>
      <c r="C7" s="101"/>
      <c r="D7" s="208"/>
      <c r="E7" s="19"/>
      <c r="F7" s="108"/>
      <c r="G7" s="209"/>
      <c r="H7" s="210"/>
      <c r="I7" s="19"/>
      <c r="J7" s="19"/>
      <c r="K7" s="209"/>
      <c r="L7" s="223"/>
      <c r="M7" s="223"/>
      <c r="N7" s="224"/>
      <c r="O7" s="225"/>
      <c r="P7" s="223">
        <f>L7+N7</f>
        <v>0</v>
      </c>
      <c r="Q7" s="223">
        <f>M7+O7</f>
        <v>0</v>
      </c>
    </row>
    <row r="8" ht="52.5" customHeight="1" spans="1:17">
      <c r="A8" s="206"/>
      <c r="B8" s="207"/>
      <c r="C8" s="101"/>
      <c r="D8" s="208"/>
      <c r="E8" s="19"/>
      <c r="F8" s="108"/>
      <c r="G8" s="209"/>
      <c r="H8" s="210"/>
      <c r="I8" s="19"/>
      <c r="J8" s="19"/>
      <c r="K8" s="209"/>
      <c r="L8" s="223"/>
      <c r="M8" s="223"/>
      <c r="N8" s="224"/>
      <c r="O8" s="225"/>
      <c r="P8" s="223">
        <f>L8+N8</f>
        <v>0</v>
      </c>
      <c r="Q8" s="223">
        <f>M8+O8</f>
        <v>0</v>
      </c>
    </row>
    <row r="9" spans="1:17">
      <c r="A9" s="206"/>
      <c r="B9" s="207"/>
      <c r="C9" s="144"/>
      <c r="D9" s="208"/>
      <c r="E9" s="18"/>
      <c r="F9" s="108"/>
      <c r="G9" s="89"/>
      <c r="H9" s="211"/>
      <c r="I9" s="19"/>
      <c r="J9" s="19"/>
      <c r="K9" s="209"/>
      <c r="L9" s="226"/>
      <c r="M9" s="226"/>
      <c r="N9" s="224"/>
      <c r="O9" s="225"/>
      <c r="P9" s="224"/>
      <c r="Q9" s="224"/>
    </row>
    <row r="10" spans="1:17">
      <c r="A10" s="206"/>
      <c r="B10" s="207"/>
      <c r="C10" s="212"/>
      <c r="D10" s="208"/>
      <c r="E10" s="18"/>
      <c r="F10" s="108"/>
      <c r="G10" s="89"/>
      <c r="H10" s="18"/>
      <c r="I10" s="19"/>
      <c r="J10" s="19"/>
      <c r="K10" s="209"/>
      <c r="L10" s="227"/>
      <c r="M10" s="227"/>
      <c r="N10" s="224"/>
      <c r="O10" s="225"/>
      <c r="P10" s="224"/>
      <c r="Q10" s="224"/>
    </row>
    <row r="11" spans="1:17">
      <c r="A11" s="206"/>
      <c r="B11" s="207"/>
      <c r="C11" s="212"/>
      <c r="D11" s="208"/>
      <c r="E11" s="18"/>
      <c r="F11" s="108"/>
      <c r="G11" s="89"/>
      <c r="H11" s="18"/>
      <c r="I11" s="19"/>
      <c r="J11" s="19"/>
      <c r="K11" s="209"/>
      <c r="L11" s="227"/>
      <c r="M11" s="227"/>
      <c r="N11" s="224"/>
      <c r="O11" s="225"/>
      <c r="P11" s="224"/>
      <c r="Q11" s="224"/>
    </row>
    <row r="12" spans="1:17">
      <c r="A12" s="206"/>
      <c r="B12" s="206"/>
      <c r="C12" s="78"/>
      <c r="D12" s="213"/>
      <c r="E12" s="76"/>
      <c r="F12" s="18"/>
      <c r="G12" s="18"/>
      <c r="H12" s="214"/>
      <c r="I12" s="23"/>
      <c r="J12" s="23"/>
      <c r="K12" s="228"/>
      <c r="L12" s="227"/>
      <c r="M12" s="227"/>
      <c r="N12" s="224"/>
      <c r="O12" s="225"/>
      <c r="P12" s="224"/>
      <c r="Q12" s="224"/>
    </row>
    <row r="13" spans="1:17">
      <c r="A13" s="206"/>
      <c r="B13" s="206"/>
      <c r="C13" s="212"/>
      <c r="D13" s="215"/>
      <c r="E13" s="18"/>
      <c r="F13" s="18"/>
      <c r="G13" s="18"/>
      <c r="H13" s="216"/>
      <c r="I13" s="19"/>
      <c r="J13" s="19"/>
      <c r="K13" s="209"/>
      <c r="L13" s="227"/>
      <c r="M13" s="227"/>
      <c r="N13" s="224"/>
      <c r="O13" s="225"/>
      <c r="P13" s="224"/>
      <c r="Q13" s="224"/>
    </row>
    <row r="14" spans="1:17">
      <c r="A14" s="206"/>
      <c r="B14" s="206"/>
      <c r="C14" s="212"/>
      <c r="D14" s="215"/>
      <c r="E14" s="18"/>
      <c r="F14" s="18"/>
      <c r="G14" s="18"/>
      <c r="H14" s="216"/>
      <c r="I14" s="19"/>
      <c r="J14" s="19"/>
      <c r="K14" s="19"/>
      <c r="L14" s="229"/>
      <c r="M14" s="229"/>
      <c r="N14" s="230"/>
      <c r="O14" s="231"/>
      <c r="P14" s="230"/>
      <c r="Q14" s="230"/>
    </row>
    <row r="15" spans="1:17">
      <c r="A15" s="206"/>
      <c r="B15" s="206"/>
      <c r="C15" s="212"/>
      <c r="D15" s="215"/>
      <c r="E15" s="18"/>
      <c r="F15" s="18"/>
      <c r="G15" s="18"/>
      <c r="H15" s="216"/>
      <c r="I15" s="19"/>
      <c r="J15" s="19"/>
      <c r="K15" s="19"/>
      <c r="L15" s="227"/>
      <c r="M15" s="227"/>
      <c r="N15" s="224"/>
      <c r="O15" s="225"/>
      <c r="P15" s="224"/>
      <c r="Q15" s="224"/>
    </row>
    <row r="16" spans="1:17">
      <c r="A16" s="206"/>
      <c r="B16" s="206"/>
      <c r="C16" s="212"/>
      <c r="D16" s="215"/>
      <c r="E16" s="18"/>
      <c r="F16" s="18"/>
      <c r="G16" s="18"/>
      <c r="H16" s="216"/>
      <c r="I16" s="19"/>
      <c r="J16" s="19"/>
      <c r="K16" s="19"/>
      <c r="L16" s="227"/>
      <c r="M16" s="227"/>
      <c r="N16" s="224"/>
      <c r="O16" s="225"/>
      <c r="P16" s="224"/>
      <c r="Q16" s="224"/>
    </row>
    <row r="17" ht="24" hidden="1" spans="1:17">
      <c r="A17" s="128" t="s">
        <v>468</v>
      </c>
      <c r="B17" s="217" t="s">
        <v>2013</v>
      </c>
      <c r="C17" s="218"/>
      <c r="D17" s="131"/>
      <c r="E17" s="194"/>
      <c r="F17" s="194"/>
      <c r="G17" s="18"/>
      <c r="H17" s="219"/>
      <c r="I17" s="219"/>
      <c r="J17" s="219"/>
      <c r="K17" s="219"/>
      <c r="L17" s="219">
        <f t="shared" ref="L17:Q17" si="0">SUM(L7:L16)</f>
        <v>0</v>
      </c>
      <c r="M17" s="219">
        <f t="shared" si="0"/>
        <v>0</v>
      </c>
      <c r="N17" s="219">
        <f t="shared" si="0"/>
        <v>0</v>
      </c>
      <c r="O17" s="219">
        <f t="shared" si="0"/>
        <v>0</v>
      </c>
      <c r="P17" s="219">
        <f t="shared" si="0"/>
        <v>0</v>
      </c>
      <c r="Q17" s="219">
        <f t="shared" si="0"/>
        <v>0</v>
      </c>
    </row>
    <row r="18" ht="24" spans="1:17">
      <c r="A18" s="128" t="s">
        <v>469</v>
      </c>
      <c r="B18" s="217" t="s">
        <v>1894</v>
      </c>
      <c r="C18" s="218"/>
      <c r="D18" s="18" t="s">
        <v>508</v>
      </c>
      <c r="E18" s="18" t="s">
        <v>508</v>
      </c>
      <c r="F18" s="18" t="s">
        <v>508</v>
      </c>
      <c r="G18" s="18" t="s">
        <v>508</v>
      </c>
      <c r="H18" s="219"/>
      <c r="I18" s="219"/>
      <c r="J18" s="219"/>
      <c r="K18" s="219"/>
      <c r="L18" s="219">
        <f t="shared" ref="L18:Q18" si="1">L17</f>
        <v>0</v>
      </c>
      <c r="M18" s="219">
        <f t="shared" si="1"/>
        <v>0</v>
      </c>
      <c r="N18" s="219">
        <f t="shared" si="1"/>
        <v>0</v>
      </c>
      <c r="O18" s="219">
        <f t="shared" si="1"/>
        <v>0</v>
      </c>
      <c r="P18" s="219">
        <f t="shared" si="1"/>
        <v>0</v>
      </c>
      <c r="Q18" s="219">
        <f t="shared" si="1"/>
        <v>0</v>
      </c>
    </row>
  </sheetData>
  <mergeCells count="19">
    <mergeCell ref="A1:Q1"/>
    <mergeCell ref="A3:Q3"/>
    <mergeCell ref="A4:P4"/>
    <mergeCell ref="L5:M5"/>
    <mergeCell ref="N5:O5"/>
    <mergeCell ref="P5:Q5"/>
    <mergeCell ref="B17:C17"/>
    <mergeCell ref="B18:C1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699305555555556" right="0.699305555555556" top="0.75" bottom="0.75" header="0.3" footer="0.3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19"/>
  <sheetViews>
    <sheetView view="pageBreakPreview" zoomScaleNormal="100" zoomScaleSheetLayoutView="100" workbookViewId="0">
      <selection activeCell="D19" sqref="D19"/>
    </sheetView>
  </sheetViews>
  <sheetFormatPr defaultColWidth="9" defaultRowHeight="14.25" outlineLevelCol="6"/>
  <cols>
    <col min="1" max="1" width="9" style="151"/>
    <col min="2" max="2" width="18" style="151" customWidth="1"/>
    <col min="3" max="3" width="17.125" style="151" customWidth="1"/>
    <col min="4" max="4" width="17.5" style="151" customWidth="1"/>
    <col min="5" max="5" width="16" style="151" customWidth="1"/>
    <col min="6" max="6" width="17.75" style="151" customWidth="1"/>
    <col min="7" max="7" width="17" style="151" customWidth="1"/>
    <col min="8" max="16384" width="9" style="151"/>
  </cols>
  <sheetData>
    <row r="1" ht="22.5" spans="1:7">
      <c r="A1" s="12" t="s">
        <v>2014</v>
      </c>
      <c r="B1" s="12"/>
      <c r="C1" s="12"/>
      <c r="D1" s="12"/>
      <c r="E1" s="12"/>
      <c r="F1" s="12"/>
      <c r="G1" s="12"/>
    </row>
    <row r="2" ht="22.5" spans="1:7">
      <c r="A2" s="12"/>
      <c r="B2" s="12"/>
      <c r="C2" s="12"/>
      <c r="D2" s="12"/>
      <c r="E2" s="12"/>
      <c r="F2" s="12"/>
      <c r="G2" s="12"/>
    </row>
    <row r="3" spans="1:7">
      <c r="A3" s="35" t="str">
        <f>'其他设备清查明细表 '!A3:K3</f>
        <v>清查基准日：2018年12月31日</v>
      </c>
      <c r="B3" s="184"/>
      <c r="C3" s="184"/>
      <c r="D3" s="184"/>
      <c r="E3" s="184"/>
      <c r="F3" s="184"/>
      <c r="G3" s="184"/>
    </row>
    <row r="4" spans="1:7">
      <c r="A4" s="153" t="str">
        <f>'其他设备清查明细表 '!A4</f>
        <v>资产占有单位名称：杭州中惠医疗器械有限公司</v>
      </c>
      <c r="B4" s="153"/>
      <c r="C4" s="153"/>
      <c r="D4" s="153"/>
      <c r="E4" s="153"/>
      <c r="F4" s="153"/>
      <c r="G4" s="70" t="s">
        <v>126</v>
      </c>
    </row>
    <row r="5" spans="1:7">
      <c r="A5" s="17" t="s">
        <v>528</v>
      </c>
      <c r="B5" s="18" t="s">
        <v>2015</v>
      </c>
      <c r="C5" s="72" t="s">
        <v>2016</v>
      </c>
      <c r="D5" s="72" t="s">
        <v>2017</v>
      </c>
      <c r="E5" s="18" t="s">
        <v>2018</v>
      </c>
      <c r="F5" s="72" t="s">
        <v>129</v>
      </c>
      <c r="G5" s="72" t="s">
        <v>465</v>
      </c>
    </row>
    <row r="6" spans="1:7">
      <c r="A6" s="131" t="s">
        <v>2019</v>
      </c>
      <c r="B6" s="185" t="s">
        <v>2020</v>
      </c>
      <c r="C6" s="199" t="s">
        <v>2021</v>
      </c>
      <c r="D6" s="188">
        <v>88000</v>
      </c>
      <c r="E6" s="193">
        <v>29333.33</v>
      </c>
      <c r="F6" s="193">
        <v>0</v>
      </c>
      <c r="G6" s="193">
        <f>E6+F6</f>
        <v>29333.33</v>
      </c>
    </row>
    <row r="7" spans="1:7">
      <c r="A7" s="131" t="s">
        <v>2022</v>
      </c>
      <c r="B7" s="185" t="s">
        <v>2023</v>
      </c>
      <c r="C7" s="18" t="s">
        <v>2021</v>
      </c>
      <c r="D7" s="28">
        <v>201426.72</v>
      </c>
      <c r="E7" s="193">
        <v>191355.38</v>
      </c>
      <c r="F7" s="193"/>
      <c r="G7" s="193">
        <f>E7+F7</f>
        <v>191355.38</v>
      </c>
    </row>
    <row r="8" spans="1:7">
      <c r="A8" s="131"/>
      <c r="B8" s="185" t="s">
        <v>514</v>
      </c>
      <c r="C8" s="18"/>
      <c r="D8" s="28"/>
      <c r="E8" s="193"/>
      <c r="F8" s="28"/>
      <c r="G8" s="28"/>
    </row>
    <row r="9" spans="1:7">
      <c r="A9" s="131"/>
      <c r="B9" s="25"/>
      <c r="C9" s="18"/>
      <c r="D9" s="28"/>
      <c r="E9" s="28"/>
      <c r="F9" s="197"/>
      <c r="G9" s="84"/>
    </row>
    <row r="10" spans="1:7">
      <c r="A10" s="131"/>
      <c r="B10" s="25"/>
      <c r="C10" s="18"/>
      <c r="D10" s="28"/>
      <c r="E10" s="28"/>
      <c r="F10" s="197"/>
      <c r="G10" s="84"/>
    </row>
    <row r="11" spans="1:7">
      <c r="A11" s="131"/>
      <c r="B11" s="25"/>
      <c r="C11" s="18"/>
      <c r="D11" s="28"/>
      <c r="E11" s="28"/>
      <c r="F11" s="197"/>
      <c r="G11" s="84"/>
    </row>
    <row r="12" spans="1:7">
      <c r="A12" s="131"/>
      <c r="B12" s="25"/>
      <c r="C12" s="18"/>
      <c r="D12" s="28"/>
      <c r="E12" s="28"/>
      <c r="F12" s="197"/>
      <c r="G12" s="84"/>
    </row>
    <row r="13" spans="1:7">
      <c r="A13" s="131"/>
      <c r="B13" s="25"/>
      <c r="C13" s="18"/>
      <c r="D13" s="28"/>
      <c r="E13" s="28"/>
      <c r="F13" s="197"/>
      <c r="G13" s="84"/>
    </row>
    <row r="14" spans="1:7">
      <c r="A14" s="131"/>
      <c r="B14" s="25"/>
      <c r="C14" s="18"/>
      <c r="D14" s="28"/>
      <c r="E14" s="28"/>
      <c r="F14" s="197"/>
      <c r="G14" s="84"/>
    </row>
    <row r="15" spans="1:7">
      <c r="A15" s="131"/>
      <c r="B15" s="25"/>
      <c r="C15" s="18"/>
      <c r="D15" s="28"/>
      <c r="E15" s="28"/>
      <c r="F15" s="197"/>
      <c r="G15" s="84"/>
    </row>
    <row r="16" spans="1:7">
      <c r="A16" s="131"/>
      <c r="B16" s="25"/>
      <c r="C16" s="18"/>
      <c r="D16" s="28"/>
      <c r="E16" s="28"/>
      <c r="F16" s="197"/>
      <c r="G16" s="84"/>
    </row>
    <row r="17" spans="1:7">
      <c r="A17" s="131"/>
      <c r="B17" s="25"/>
      <c r="C17" s="18"/>
      <c r="D17" s="28"/>
      <c r="E17" s="28"/>
      <c r="F17" s="197"/>
      <c r="G17" s="84"/>
    </row>
    <row r="18" spans="1:7">
      <c r="A18" s="131"/>
      <c r="B18" s="25"/>
      <c r="C18" s="18"/>
      <c r="D18" s="28"/>
      <c r="E18" s="28"/>
      <c r="F18" s="197"/>
      <c r="G18" s="84"/>
    </row>
    <row r="19" spans="1:7">
      <c r="A19" s="18" t="s">
        <v>2024</v>
      </c>
      <c r="B19" s="18"/>
      <c r="C19" s="187" t="s">
        <v>508</v>
      </c>
      <c r="D19" s="28">
        <f>SUM(D6:D18)</f>
        <v>289426.72</v>
      </c>
      <c r="E19" s="28">
        <f>SUM(E6:E18)</f>
        <v>220688.71</v>
      </c>
      <c r="F19" s="28">
        <f>SUM(F6:F18)</f>
        <v>0</v>
      </c>
      <c r="G19" s="28">
        <f>SUM(G6:G18)</f>
        <v>220688.71</v>
      </c>
    </row>
  </sheetData>
  <mergeCells count="3">
    <mergeCell ref="A1:G1"/>
    <mergeCell ref="A3:G3"/>
    <mergeCell ref="A19:B19"/>
  </mergeCells>
  <pageMargins left="0.699305555555556" right="0.699305555555556" top="0.75" bottom="0.75" header="0.3" footer="0.3"/>
  <pageSetup paperSize="9" orientation="landscape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H7" sqref="H7"/>
    </sheetView>
  </sheetViews>
  <sheetFormatPr defaultColWidth="9" defaultRowHeight="14.25"/>
  <cols>
    <col min="1" max="1" width="5.375" style="151" customWidth="1"/>
    <col min="2" max="2" width="31.25" style="151" customWidth="1"/>
    <col min="3" max="3" width="9" style="151"/>
    <col min="4" max="4" width="7.875" style="151" customWidth="1"/>
    <col min="5" max="7" width="9" style="151"/>
    <col min="8" max="8" width="12.875" style="151" customWidth="1"/>
    <col min="9" max="9" width="9" style="151"/>
    <col min="10" max="10" width="14.125" style="151" customWidth="1"/>
    <col min="11" max="16384" width="9" style="151"/>
  </cols>
  <sheetData>
    <row r="1" ht="20.25" spans="1:10">
      <c r="A1" s="189" t="s">
        <v>2025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>
      <c r="A3" s="35" t="str">
        <f>无形资产!A3</f>
        <v>清查基准日：2018年12月31日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153" t="str">
        <f>无形资产!A4</f>
        <v>资产占有单位名称：杭州中惠医疗器械有限公司</v>
      </c>
      <c r="B4" s="153"/>
      <c r="C4" s="153"/>
      <c r="D4" s="153"/>
      <c r="E4" s="153"/>
      <c r="F4" s="153"/>
      <c r="G4" s="153"/>
      <c r="H4" s="153"/>
      <c r="I4" s="153" t="s">
        <v>126</v>
      </c>
      <c r="J4" s="153"/>
    </row>
    <row r="5" spans="1:10">
      <c r="A5" s="17" t="s">
        <v>461</v>
      </c>
      <c r="B5" s="18" t="s">
        <v>2026</v>
      </c>
      <c r="C5" s="19" t="s">
        <v>2027</v>
      </c>
      <c r="D5" s="21" t="s">
        <v>2028</v>
      </c>
      <c r="E5" s="19" t="s">
        <v>2029</v>
      </c>
      <c r="F5" s="21" t="s">
        <v>2030</v>
      </c>
      <c r="G5" s="21" t="s">
        <v>2031</v>
      </c>
      <c r="H5" s="18" t="s">
        <v>463</v>
      </c>
      <c r="I5" s="72" t="s">
        <v>129</v>
      </c>
      <c r="J5" s="19" t="s">
        <v>465</v>
      </c>
    </row>
    <row r="6" spans="1:10">
      <c r="A6" s="17"/>
      <c r="B6" s="18"/>
      <c r="C6" s="19"/>
      <c r="D6" s="23"/>
      <c r="E6" s="19"/>
      <c r="F6" s="23" t="s">
        <v>2032</v>
      </c>
      <c r="G6" s="23" t="s">
        <v>2033</v>
      </c>
      <c r="H6" s="18"/>
      <c r="I6" s="76"/>
      <c r="J6" s="21"/>
    </row>
    <row r="7" spans="1:10">
      <c r="A7" s="18">
        <v>1</v>
      </c>
      <c r="B7" s="190"/>
      <c r="C7" s="191"/>
      <c r="D7" s="192"/>
      <c r="E7" s="191"/>
      <c r="F7" s="18"/>
      <c r="G7" s="18"/>
      <c r="H7" s="193"/>
      <c r="I7" s="196"/>
      <c r="J7" s="196">
        <f>H7+I7</f>
        <v>0</v>
      </c>
    </row>
    <row r="8" spans="1:10">
      <c r="A8" s="18"/>
      <c r="B8" s="25"/>
      <c r="C8" s="18"/>
      <c r="D8" s="194"/>
      <c r="E8" s="18"/>
      <c r="F8" s="18"/>
      <c r="G8" s="18"/>
      <c r="H8" s="28"/>
      <c r="I8" s="196"/>
      <c r="J8" s="196"/>
    </row>
    <row r="9" spans="1:10">
      <c r="A9" s="18"/>
      <c r="B9" s="25"/>
      <c r="C9" s="18"/>
      <c r="D9" s="194"/>
      <c r="E9" s="18"/>
      <c r="F9" s="195"/>
      <c r="G9" s="18"/>
      <c r="H9" s="28"/>
      <c r="I9" s="196"/>
      <c r="J9" s="196"/>
    </row>
    <row r="10" spans="1:10">
      <c r="A10" s="18"/>
      <c r="B10" s="25"/>
      <c r="C10" s="18"/>
      <c r="D10" s="194"/>
      <c r="E10" s="18"/>
      <c r="F10" s="195"/>
      <c r="G10" s="18"/>
      <c r="H10" s="28"/>
      <c r="I10" s="196"/>
      <c r="J10" s="196"/>
    </row>
    <row r="11" spans="1:10">
      <c r="A11" s="18"/>
      <c r="B11" s="25"/>
      <c r="C11" s="18"/>
      <c r="D11" s="194"/>
      <c r="E11" s="18"/>
      <c r="F11" s="195"/>
      <c r="G11" s="18"/>
      <c r="H11" s="28"/>
      <c r="I11" s="196"/>
      <c r="J11" s="196"/>
    </row>
    <row r="12" spans="1:10">
      <c r="A12" s="18"/>
      <c r="B12" s="25"/>
      <c r="C12" s="18"/>
      <c r="D12" s="194"/>
      <c r="E12" s="18"/>
      <c r="F12" s="195"/>
      <c r="G12" s="18"/>
      <c r="H12" s="28"/>
      <c r="I12" s="196"/>
      <c r="J12" s="196"/>
    </row>
    <row r="13" spans="1:10">
      <c r="A13" s="18"/>
      <c r="B13" s="25"/>
      <c r="C13" s="18"/>
      <c r="D13" s="194"/>
      <c r="E13" s="18"/>
      <c r="F13" s="18"/>
      <c r="G13" s="18"/>
      <c r="H13" s="28"/>
      <c r="I13" s="28"/>
      <c r="J13" s="28"/>
    </row>
    <row r="14" spans="1:10">
      <c r="A14" s="18"/>
      <c r="B14" s="25"/>
      <c r="C14" s="18"/>
      <c r="D14" s="194"/>
      <c r="E14" s="18"/>
      <c r="F14" s="18"/>
      <c r="G14" s="18"/>
      <c r="H14" s="28"/>
      <c r="I14" s="197"/>
      <c r="J14" s="28"/>
    </row>
    <row r="15" spans="1:10">
      <c r="A15" s="18"/>
      <c r="B15" s="25"/>
      <c r="C15" s="18"/>
      <c r="D15" s="194"/>
      <c r="E15" s="18"/>
      <c r="F15" s="18"/>
      <c r="G15" s="18"/>
      <c r="H15" s="28"/>
      <c r="I15" s="28"/>
      <c r="J15" s="198"/>
    </row>
    <row r="16" spans="1:10">
      <c r="A16" s="18"/>
      <c r="B16" s="25"/>
      <c r="C16" s="18"/>
      <c r="D16" s="194"/>
      <c r="E16" s="18"/>
      <c r="F16" s="18"/>
      <c r="G16" s="18"/>
      <c r="H16" s="28"/>
      <c r="I16" s="28"/>
      <c r="J16" s="28"/>
    </row>
    <row r="17" spans="1:10">
      <c r="A17" s="18"/>
      <c r="B17" s="25"/>
      <c r="C17" s="18"/>
      <c r="D17" s="194"/>
      <c r="E17" s="18"/>
      <c r="F17" s="18"/>
      <c r="G17" s="18"/>
      <c r="H17" s="28"/>
      <c r="I17" s="28"/>
      <c r="J17" s="28"/>
    </row>
    <row r="18" spans="1:10">
      <c r="A18" s="18"/>
      <c r="B18" s="25"/>
      <c r="C18" s="18"/>
      <c r="D18" s="194"/>
      <c r="E18" s="18"/>
      <c r="F18" s="18"/>
      <c r="G18" s="18"/>
      <c r="H18" s="28"/>
      <c r="I18" s="28"/>
      <c r="J18" s="28"/>
    </row>
    <row r="19" spans="1:10">
      <c r="A19" s="18"/>
      <c r="B19" s="25"/>
      <c r="C19" s="18"/>
      <c r="D19" s="194"/>
      <c r="E19" s="18"/>
      <c r="F19" s="18"/>
      <c r="G19" s="18"/>
      <c r="H19" s="28"/>
      <c r="I19" s="28"/>
      <c r="J19" s="28"/>
    </row>
    <row r="20" spans="1:10">
      <c r="A20" s="18"/>
      <c r="B20" s="25"/>
      <c r="C20" s="18"/>
      <c r="D20" s="194"/>
      <c r="E20" s="18"/>
      <c r="F20" s="18"/>
      <c r="G20" s="18"/>
      <c r="H20" s="28"/>
      <c r="I20" s="28"/>
      <c r="J20" s="28"/>
    </row>
    <row r="21" spans="1:10">
      <c r="A21" s="18"/>
      <c r="B21" s="25"/>
      <c r="C21" s="18"/>
      <c r="D21" s="194"/>
      <c r="E21" s="18"/>
      <c r="F21" s="18"/>
      <c r="G21" s="18"/>
      <c r="H21" s="28"/>
      <c r="I21" s="28"/>
      <c r="J21" s="28"/>
    </row>
    <row r="22" hidden="1" spans="1:10">
      <c r="A22" s="89" t="s">
        <v>468</v>
      </c>
      <c r="B22" s="108"/>
      <c r="C22" s="18"/>
      <c r="D22" s="194"/>
      <c r="E22" s="18"/>
      <c r="F22" s="18"/>
      <c r="G22" s="18">
        <f>SUM(G7:G21)</f>
        <v>0</v>
      </c>
      <c r="H22" s="28"/>
      <c r="I22" s="28"/>
      <c r="J22" s="28"/>
    </row>
    <row r="23" spans="1:10">
      <c r="A23" s="89" t="s">
        <v>469</v>
      </c>
      <c r="B23" s="108"/>
      <c r="C23" s="18" t="s">
        <v>508</v>
      </c>
      <c r="D23" s="194"/>
      <c r="E23" s="18"/>
      <c r="F23" s="18"/>
      <c r="G23" s="18">
        <f>G22</f>
        <v>0</v>
      </c>
      <c r="H23" s="28">
        <f>SUM(H7:H22)</f>
        <v>0</v>
      </c>
      <c r="I23" s="28">
        <f>SUM(I7:I22)</f>
        <v>0</v>
      </c>
      <c r="J23" s="28">
        <f>SUM(J7:J22)</f>
        <v>0</v>
      </c>
    </row>
  </sheetData>
  <mergeCells count="14">
    <mergeCell ref="A1:J1"/>
    <mergeCell ref="A3:J3"/>
    <mergeCell ref="A22:B22"/>
    <mergeCell ref="A23:B2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699305555555556" right="0.699305555555556" top="0.75" bottom="0.75" header="0.3" footer="0.3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F47" sqref="F47"/>
    </sheetView>
  </sheetViews>
  <sheetFormatPr defaultColWidth="9" defaultRowHeight="14.25" outlineLevelCol="6"/>
  <cols>
    <col min="1" max="1" width="9.125" style="151" customWidth="1"/>
    <col min="2" max="2" width="26.625" style="151" customWidth="1"/>
    <col min="3" max="3" width="8" style="151" customWidth="1"/>
    <col min="4" max="4" width="12.625" style="151" customWidth="1"/>
    <col min="5" max="5" width="10.25" style="151" customWidth="1"/>
    <col min="6" max="6" width="9.75" style="151" customWidth="1"/>
    <col min="7" max="7" width="16.875" style="151" customWidth="1"/>
    <col min="8" max="16384" width="9" style="151"/>
  </cols>
  <sheetData>
    <row r="1" ht="22.5" spans="1:7">
      <c r="A1" s="12" t="s">
        <v>2034</v>
      </c>
      <c r="B1" s="12"/>
      <c r="C1" s="12"/>
      <c r="D1" s="12"/>
      <c r="E1" s="12"/>
      <c r="F1" s="12"/>
      <c r="G1" s="12"/>
    </row>
    <row r="2" ht="22.5" spans="1:7">
      <c r="A2" s="12"/>
      <c r="B2" s="12"/>
      <c r="C2" s="12"/>
      <c r="D2" s="12"/>
      <c r="E2" s="12"/>
      <c r="F2" s="12"/>
      <c r="G2" s="12"/>
    </row>
    <row r="3" spans="1:7">
      <c r="A3" s="35" t="str">
        <f>'无形资产-土地使用权'!A3:J3</f>
        <v>清查基准日：2018年12月31日</v>
      </c>
      <c r="B3" s="184"/>
      <c r="C3" s="184"/>
      <c r="D3" s="184"/>
      <c r="E3" s="184"/>
      <c r="F3" s="184"/>
      <c r="G3" s="184"/>
    </row>
    <row r="4" spans="1:7">
      <c r="A4" s="153" t="str">
        <f>'无形资产-土地使用权'!A4</f>
        <v>资产占有单位名称：杭州中惠医疗器械有限公司</v>
      </c>
      <c r="B4" s="153"/>
      <c r="C4" s="153"/>
      <c r="D4" s="153"/>
      <c r="E4" s="153"/>
      <c r="F4" s="153"/>
      <c r="G4" s="153" t="s">
        <v>126</v>
      </c>
    </row>
    <row r="5" spans="1:7">
      <c r="A5" s="17" t="s">
        <v>461</v>
      </c>
      <c r="B5" s="18" t="s">
        <v>2015</v>
      </c>
      <c r="C5" s="72" t="s">
        <v>2016</v>
      </c>
      <c r="D5" s="72" t="s">
        <v>2035</v>
      </c>
      <c r="E5" s="18" t="s">
        <v>2018</v>
      </c>
      <c r="F5" s="72" t="s">
        <v>129</v>
      </c>
      <c r="G5" s="72" t="s">
        <v>465</v>
      </c>
    </row>
    <row r="6" spans="1:7">
      <c r="A6" s="17"/>
      <c r="B6" s="18"/>
      <c r="C6" s="76"/>
      <c r="D6" s="76" t="s">
        <v>2036</v>
      </c>
      <c r="E6" s="18"/>
      <c r="F6" s="76" t="s">
        <v>464</v>
      </c>
      <c r="G6" s="76" t="s">
        <v>463</v>
      </c>
    </row>
    <row r="7" spans="1:7">
      <c r="A7" s="18">
        <v>1</v>
      </c>
      <c r="B7" s="185"/>
      <c r="C7" s="72"/>
      <c r="D7" s="72"/>
      <c r="E7" s="72"/>
      <c r="F7" s="72"/>
      <c r="G7" s="72"/>
    </row>
    <row r="8" spans="1:7">
      <c r="A8" s="18">
        <v>2</v>
      </c>
      <c r="B8" s="185"/>
      <c r="C8" s="186"/>
      <c r="D8" s="186"/>
      <c r="E8" s="186"/>
      <c r="F8" s="186"/>
      <c r="G8" s="186"/>
    </row>
    <row r="9" spans="1:7">
      <c r="A9" s="18">
        <v>3</v>
      </c>
      <c r="B9" s="25"/>
      <c r="C9" s="186"/>
      <c r="D9" s="186"/>
      <c r="E9" s="186"/>
      <c r="F9" s="186"/>
      <c r="G9" s="186"/>
    </row>
    <row r="10" spans="1:7">
      <c r="A10" s="18">
        <v>4</v>
      </c>
      <c r="B10" s="25"/>
      <c r="C10" s="186"/>
      <c r="D10" s="186"/>
      <c r="E10" s="186"/>
      <c r="F10" s="186"/>
      <c r="G10" s="186"/>
    </row>
    <row r="11" spans="1:7">
      <c r="A11" s="18">
        <v>5</v>
      </c>
      <c r="B11" s="25"/>
      <c r="C11" s="186"/>
      <c r="D11" s="186"/>
      <c r="E11" s="186"/>
      <c r="F11" s="186"/>
      <c r="G11" s="186"/>
    </row>
    <row r="12" spans="1:7">
      <c r="A12" s="18">
        <v>6</v>
      </c>
      <c r="B12" s="25"/>
      <c r="C12" s="186"/>
      <c r="D12" s="186"/>
      <c r="E12" s="186"/>
      <c r="F12" s="186"/>
      <c r="G12" s="186"/>
    </row>
    <row r="13" spans="1:7">
      <c r="A13" s="18">
        <v>7</v>
      </c>
      <c r="B13" s="25"/>
      <c r="C13" s="186"/>
      <c r="D13" s="186"/>
      <c r="E13" s="186"/>
      <c r="F13" s="186"/>
      <c r="G13" s="186"/>
    </row>
    <row r="14" spans="1:7">
      <c r="A14" s="18">
        <v>8</v>
      </c>
      <c r="B14" s="25"/>
      <c r="C14" s="186"/>
      <c r="D14" s="186"/>
      <c r="E14" s="186"/>
      <c r="F14" s="186"/>
      <c r="G14" s="186"/>
    </row>
    <row r="15" spans="1:7">
      <c r="A15" s="18">
        <v>9</v>
      </c>
      <c r="B15" s="25"/>
      <c r="C15" s="186"/>
      <c r="D15" s="186"/>
      <c r="E15" s="186"/>
      <c r="F15" s="186"/>
      <c r="G15" s="186"/>
    </row>
    <row r="16" spans="1:7">
      <c r="A16" s="18">
        <v>10</v>
      </c>
      <c r="B16" s="25"/>
      <c r="C16" s="186"/>
      <c r="D16" s="186"/>
      <c r="E16" s="186"/>
      <c r="F16" s="186"/>
      <c r="G16" s="186"/>
    </row>
    <row r="17" spans="1:7">
      <c r="A17" s="18">
        <v>11</v>
      </c>
      <c r="B17" s="25"/>
      <c r="C17" s="186"/>
      <c r="D17" s="186"/>
      <c r="E17" s="186"/>
      <c r="F17" s="186"/>
      <c r="G17" s="186"/>
    </row>
    <row r="18" spans="1:7">
      <c r="A18" s="18">
        <v>12</v>
      </c>
      <c r="B18" s="25"/>
      <c r="C18" s="186"/>
      <c r="D18" s="186"/>
      <c r="E18" s="186"/>
      <c r="F18" s="186"/>
      <c r="G18" s="186"/>
    </row>
    <row r="19" spans="1:7">
      <c r="A19" s="18">
        <v>13</v>
      </c>
      <c r="B19" s="25"/>
      <c r="C19" s="186"/>
      <c r="D19" s="186"/>
      <c r="E19" s="186"/>
      <c r="F19" s="186"/>
      <c r="G19" s="186"/>
    </row>
    <row r="20" spans="1:7">
      <c r="A20" s="18">
        <v>14</v>
      </c>
      <c r="B20" s="25"/>
      <c r="C20" s="186"/>
      <c r="D20" s="186"/>
      <c r="E20" s="186"/>
      <c r="F20" s="186"/>
      <c r="G20" s="186"/>
    </row>
    <row r="21" spans="1:7">
      <c r="A21" s="18">
        <v>15</v>
      </c>
      <c r="B21" s="25"/>
      <c r="C21" s="186"/>
      <c r="D21" s="186"/>
      <c r="E21" s="186"/>
      <c r="F21" s="186"/>
      <c r="G21" s="186"/>
    </row>
    <row r="22" spans="1:7">
      <c r="A22" s="18">
        <v>16</v>
      </c>
      <c r="B22" s="25"/>
      <c r="C22" s="186"/>
      <c r="D22" s="186"/>
      <c r="E22" s="186"/>
      <c r="F22" s="186"/>
      <c r="G22" s="186"/>
    </row>
    <row r="23" spans="1:7">
      <c r="A23" s="18">
        <v>17</v>
      </c>
      <c r="B23" s="25"/>
      <c r="C23" s="186"/>
      <c r="D23" s="186"/>
      <c r="E23" s="186"/>
      <c r="F23" s="186"/>
      <c r="G23" s="186"/>
    </row>
    <row r="24" spans="1:7">
      <c r="A24" s="18">
        <v>18</v>
      </c>
      <c r="B24" s="25"/>
      <c r="C24" s="186"/>
      <c r="D24" s="186"/>
      <c r="E24" s="186"/>
      <c r="F24" s="186"/>
      <c r="G24" s="186"/>
    </row>
    <row r="25" spans="1:7">
      <c r="A25" s="18">
        <v>19</v>
      </c>
      <c r="B25" s="25"/>
      <c r="C25" s="186"/>
      <c r="D25" s="186"/>
      <c r="E25" s="186"/>
      <c r="F25" s="186"/>
      <c r="G25" s="186"/>
    </row>
    <row r="26" spans="1:7">
      <c r="A26" s="18">
        <v>20</v>
      </c>
      <c r="B26" s="25"/>
      <c r="C26" s="186"/>
      <c r="D26" s="186"/>
      <c r="E26" s="186"/>
      <c r="F26" s="186"/>
      <c r="G26" s="186"/>
    </row>
    <row r="27" spans="1:7">
      <c r="A27" s="18">
        <v>21</v>
      </c>
      <c r="B27" s="25"/>
      <c r="C27" s="186"/>
      <c r="D27" s="186"/>
      <c r="E27" s="186"/>
      <c r="F27" s="186"/>
      <c r="G27" s="186"/>
    </row>
    <row r="28" spans="1:7">
      <c r="A28" s="18">
        <v>22</v>
      </c>
      <c r="B28" s="25"/>
      <c r="C28" s="186"/>
      <c r="D28" s="186"/>
      <c r="E28" s="186"/>
      <c r="F28" s="186"/>
      <c r="G28" s="186"/>
    </row>
    <row r="29" spans="1:7">
      <c r="A29" s="18">
        <v>23</v>
      </c>
      <c r="B29" s="25"/>
      <c r="C29" s="186"/>
      <c r="D29" s="186"/>
      <c r="E29" s="186"/>
      <c r="F29" s="186"/>
      <c r="G29" s="186"/>
    </row>
    <row r="30" spans="1:7">
      <c r="A30" s="18">
        <v>24</v>
      </c>
      <c r="B30" s="25"/>
      <c r="C30" s="186"/>
      <c r="D30" s="186"/>
      <c r="E30" s="186"/>
      <c r="F30" s="186"/>
      <c r="G30" s="186"/>
    </row>
    <row r="31" spans="1:7">
      <c r="A31" s="18">
        <v>25</v>
      </c>
      <c r="B31" s="25"/>
      <c r="C31" s="186"/>
      <c r="D31" s="186"/>
      <c r="E31" s="186"/>
      <c r="F31" s="186"/>
      <c r="G31" s="186"/>
    </row>
    <row r="32" spans="1:7">
      <c r="A32" s="18">
        <v>26</v>
      </c>
      <c r="B32" s="25"/>
      <c r="C32" s="186"/>
      <c r="D32" s="186"/>
      <c r="E32" s="186"/>
      <c r="F32" s="186"/>
      <c r="G32" s="186"/>
    </row>
    <row r="33" spans="1:7">
      <c r="A33" s="18">
        <v>27</v>
      </c>
      <c r="B33" s="25"/>
      <c r="C33" s="186"/>
      <c r="D33" s="186"/>
      <c r="E33" s="186"/>
      <c r="F33" s="186"/>
      <c r="G33" s="186"/>
    </row>
    <row r="34" spans="1:7">
      <c r="A34" s="18">
        <v>28</v>
      </c>
      <c r="B34" s="25"/>
      <c r="C34" s="186"/>
      <c r="D34" s="186"/>
      <c r="E34" s="186"/>
      <c r="F34" s="186"/>
      <c r="G34" s="186"/>
    </row>
    <row r="35" spans="1:7">
      <c r="A35" s="18">
        <v>29</v>
      </c>
      <c r="B35" s="25"/>
      <c r="C35" s="186"/>
      <c r="D35" s="186"/>
      <c r="E35" s="186"/>
      <c r="F35" s="186"/>
      <c r="G35" s="186"/>
    </row>
    <row r="36" spans="1:7">
      <c r="A36" s="18">
        <v>30</v>
      </c>
      <c r="B36" s="25"/>
      <c r="C36" s="186"/>
      <c r="D36" s="186"/>
      <c r="E36" s="186"/>
      <c r="F36" s="186"/>
      <c r="G36" s="186"/>
    </row>
    <row r="37" spans="1:7">
      <c r="A37" s="18">
        <v>31</v>
      </c>
      <c r="B37" s="25"/>
      <c r="C37" s="186"/>
      <c r="D37" s="186"/>
      <c r="E37" s="186"/>
      <c r="F37" s="186"/>
      <c r="G37" s="186"/>
    </row>
    <row r="38" spans="1:7">
      <c r="A38" s="18">
        <v>32</v>
      </c>
      <c r="B38" s="25"/>
      <c r="C38" s="186"/>
      <c r="D38" s="186"/>
      <c r="E38" s="186"/>
      <c r="F38" s="186"/>
      <c r="G38" s="186"/>
    </row>
    <row r="39" spans="1:7">
      <c r="A39" s="18">
        <v>33</v>
      </c>
      <c r="B39" s="25"/>
      <c r="C39" s="186"/>
      <c r="D39" s="186"/>
      <c r="E39" s="186"/>
      <c r="F39" s="186"/>
      <c r="G39" s="186"/>
    </row>
    <row r="40" spans="1:7">
      <c r="A40" s="18">
        <v>34</v>
      </c>
      <c r="B40" s="25"/>
      <c r="C40" s="186"/>
      <c r="D40" s="186"/>
      <c r="E40" s="186"/>
      <c r="F40" s="186"/>
      <c r="G40" s="186"/>
    </row>
    <row r="41" spans="1:7">
      <c r="A41" s="18">
        <v>35</v>
      </c>
      <c r="B41" s="25"/>
      <c r="C41" s="186"/>
      <c r="D41" s="186"/>
      <c r="E41" s="186"/>
      <c r="F41" s="186"/>
      <c r="G41" s="186"/>
    </row>
    <row r="42" spans="1:7">
      <c r="A42" s="18">
        <v>36</v>
      </c>
      <c r="B42" s="25"/>
      <c r="C42" s="76"/>
      <c r="D42" s="76"/>
      <c r="E42" s="76"/>
      <c r="F42" s="76"/>
      <c r="G42" s="76"/>
    </row>
    <row r="43" hidden="1" spans="1:7">
      <c r="A43" s="89" t="s">
        <v>468</v>
      </c>
      <c r="B43" s="108"/>
      <c r="C43" s="18"/>
      <c r="D43" s="28"/>
      <c r="E43" s="28">
        <f>SUM(E7:E42)</f>
        <v>0</v>
      </c>
      <c r="F43" s="28">
        <f>SUM(F7:F42)</f>
        <v>0</v>
      </c>
      <c r="G43" s="28">
        <f>SUM(G7:G42)</f>
        <v>0</v>
      </c>
    </row>
    <row r="44" spans="1:7">
      <c r="A44" s="89" t="s">
        <v>469</v>
      </c>
      <c r="B44" s="108"/>
      <c r="C44" s="187" t="s">
        <v>508</v>
      </c>
      <c r="D44" s="188"/>
      <c r="E44" s="28">
        <f>E43</f>
        <v>0</v>
      </c>
      <c r="F44" s="28">
        <f>F43</f>
        <v>0</v>
      </c>
      <c r="G44" s="28">
        <f>G43</f>
        <v>0</v>
      </c>
    </row>
  </sheetData>
  <mergeCells count="16">
    <mergeCell ref="A1:G1"/>
    <mergeCell ref="A3:G3"/>
    <mergeCell ref="A43:B43"/>
    <mergeCell ref="A44:B44"/>
    <mergeCell ref="A5:A6"/>
    <mergeCell ref="B5:B6"/>
    <mergeCell ref="C5:C6"/>
    <mergeCell ref="C7:C42"/>
    <mergeCell ref="D5:D6"/>
    <mergeCell ref="D7:D42"/>
    <mergeCell ref="E5:E6"/>
    <mergeCell ref="E7:E42"/>
    <mergeCell ref="F5:F6"/>
    <mergeCell ref="F7:F42"/>
    <mergeCell ref="G5:G6"/>
    <mergeCell ref="G7:G42"/>
  </mergeCells>
  <pageMargins left="0.699305555555556" right="0.699305555555556" top="0.75" bottom="0.75" header="0.3" footer="0.3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view="pageBreakPreview" zoomScaleNormal="100" zoomScaleSheetLayoutView="100" workbookViewId="0">
      <selection activeCell="J8" sqref="J8"/>
    </sheetView>
  </sheetViews>
  <sheetFormatPr defaultColWidth="9" defaultRowHeight="14.25"/>
  <cols>
    <col min="1" max="1" width="9" style="151"/>
    <col min="2" max="2" width="21.75" style="151" customWidth="1"/>
    <col min="3" max="3" width="9.375" style="151" hidden="1" customWidth="1"/>
    <col min="4" max="4" width="14.125" style="151" hidden="1" customWidth="1"/>
    <col min="5" max="5" width="9" style="151" hidden="1" customWidth="1"/>
    <col min="6" max="6" width="8" style="151" hidden="1" customWidth="1"/>
    <col min="7" max="7" width="15.375" style="151" hidden="1" customWidth="1"/>
    <col min="8" max="8" width="15.375" style="151" customWidth="1"/>
    <col min="9" max="9" width="19.375" style="151" customWidth="1"/>
    <col min="10" max="10" width="18" style="151" customWidth="1"/>
    <col min="11" max="11" width="20.5" style="151" customWidth="1"/>
    <col min="12" max="12" width="16.5" style="151" customWidth="1"/>
    <col min="13" max="16384" width="9" style="151"/>
  </cols>
  <sheetData>
    <row r="1" ht="22.5" spans="1:12">
      <c r="A1" s="12" t="s">
        <v>2037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ht="23.25" spans="1:12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82"/>
    </row>
    <row r="3" ht="15.75" spans="1:12">
      <c r="A3" s="13" t="s">
        <v>459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82"/>
    </row>
    <row r="4" ht="15.75" spans="1:12">
      <c r="A4" s="173" t="str">
        <f>'3.4.1.2低值易耗品'!A3</f>
        <v>资产占有单位名称：杭州中惠医疗器械有限公司</v>
      </c>
      <c r="B4" s="173"/>
      <c r="C4" s="173"/>
      <c r="D4" s="173"/>
      <c r="E4" s="173"/>
      <c r="F4" s="173"/>
      <c r="G4" s="173"/>
      <c r="H4" s="173"/>
      <c r="I4" s="173"/>
      <c r="J4" s="173"/>
      <c r="K4" s="183" t="s">
        <v>534</v>
      </c>
      <c r="L4" s="182"/>
    </row>
    <row r="5" customHeight="1" spans="1:12">
      <c r="A5" s="155" t="s">
        <v>535</v>
      </c>
      <c r="B5" s="174" t="s">
        <v>4</v>
      </c>
      <c r="C5" s="155" t="s">
        <v>1900</v>
      </c>
      <c r="D5" s="155" t="s">
        <v>1901</v>
      </c>
      <c r="E5" s="155" t="s">
        <v>1902</v>
      </c>
      <c r="F5" s="155" t="s">
        <v>1903</v>
      </c>
      <c r="G5" s="155" t="s">
        <v>1904</v>
      </c>
      <c r="H5" s="174" t="s">
        <v>530</v>
      </c>
      <c r="I5" s="155" t="s">
        <v>1905</v>
      </c>
      <c r="J5" s="155" t="s">
        <v>1906</v>
      </c>
      <c r="K5" s="168" t="s">
        <v>1907</v>
      </c>
      <c r="L5" s="168" t="s">
        <v>1908</v>
      </c>
    </row>
    <row r="6" spans="1:1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68"/>
      <c r="L6" s="168"/>
    </row>
    <row r="7" spans="1:12">
      <c r="A7" s="31">
        <v>1</v>
      </c>
      <c r="B7" s="25" t="s">
        <v>1909</v>
      </c>
      <c r="C7" s="176"/>
      <c r="D7" s="177"/>
      <c r="E7" s="31"/>
      <c r="F7" s="31"/>
      <c r="G7" s="26"/>
      <c r="H7" s="178">
        <v>3</v>
      </c>
      <c r="I7" s="26"/>
      <c r="J7" s="26"/>
      <c r="K7" s="26">
        <f>I7+J7</f>
        <v>0</v>
      </c>
      <c r="L7" s="26"/>
    </row>
    <row r="8" spans="1:12">
      <c r="A8" s="31"/>
      <c r="B8" s="179"/>
      <c r="C8" s="176"/>
      <c r="D8" s="177"/>
      <c r="E8" s="31"/>
      <c r="F8" s="31"/>
      <c r="G8" s="26"/>
      <c r="H8" s="26"/>
      <c r="I8" s="26"/>
      <c r="J8" s="26"/>
      <c r="K8" s="26"/>
      <c r="L8" s="26"/>
    </row>
    <row r="9" spans="1:12">
      <c r="A9" s="31"/>
      <c r="B9" s="179"/>
      <c r="C9" s="176"/>
      <c r="D9" s="177"/>
      <c r="E9" s="31"/>
      <c r="F9" s="31"/>
      <c r="G9" s="26"/>
      <c r="H9" s="26"/>
      <c r="I9" s="26"/>
      <c r="J9" s="26"/>
      <c r="K9" s="26"/>
      <c r="L9" s="26"/>
    </row>
    <row r="10" spans="1:12">
      <c r="A10" s="31"/>
      <c r="B10" s="179"/>
      <c r="C10" s="176"/>
      <c r="D10" s="177"/>
      <c r="E10" s="31"/>
      <c r="F10" s="31"/>
      <c r="G10" s="26"/>
      <c r="H10" s="26"/>
      <c r="I10" s="26"/>
      <c r="J10" s="26"/>
      <c r="K10" s="26"/>
      <c r="L10" s="26"/>
    </row>
    <row r="11" spans="1:12">
      <c r="A11" s="31"/>
      <c r="B11" s="179"/>
      <c r="C11" s="176"/>
      <c r="D11" s="177"/>
      <c r="E11" s="31"/>
      <c r="F11" s="31"/>
      <c r="G11" s="26"/>
      <c r="H11" s="26"/>
      <c r="I11" s="26"/>
      <c r="J11" s="26"/>
      <c r="K11" s="26"/>
      <c r="L11" s="26"/>
    </row>
    <row r="12" spans="1:12">
      <c r="A12" s="31"/>
      <c r="B12" s="179"/>
      <c r="C12" s="176"/>
      <c r="D12" s="177"/>
      <c r="E12" s="31"/>
      <c r="F12" s="31"/>
      <c r="G12" s="26"/>
      <c r="H12" s="26"/>
      <c r="I12" s="26"/>
      <c r="J12" s="26"/>
      <c r="K12" s="26"/>
      <c r="L12" s="26"/>
    </row>
    <row r="13" spans="1:12">
      <c r="A13" s="31"/>
      <c r="B13" s="179"/>
      <c r="C13" s="176"/>
      <c r="D13" s="177"/>
      <c r="E13" s="31"/>
      <c r="F13" s="31"/>
      <c r="G13" s="26"/>
      <c r="H13" s="26"/>
      <c r="I13" s="26"/>
      <c r="J13" s="26"/>
      <c r="K13" s="26"/>
      <c r="L13" s="26"/>
    </row>
    <row r="14" spans="1:12">
      <c r="A14" s="31"/>
      <c r="B14" s="116"/>
      <c r="C14" s="31"/>
      <c r="D14" s="31"/>
      <c r="E14" s="31"/>
      <c r="F14" s="31"/>
      <c r="G14" s="26"/>
      <c r="H14" s="26"/>
      <c r="I14" s="26"/>
      <c r="J14" s="26"/>
      <c r="K14" s="26"/>
      <c r="L14" s="26"/>
    </row>
    <row r="15" spans="1:12">
      <c r="A15" s="31"/>
      <c r="B15" s="116"/>
      <c r="C15" s="31"/>
      <c r="D15" s="31"/>
      <c r="E15" s="31"/>
      <c r="F15" s="31"/>
      <c r="G15" s="26"/>
      <c r="H15" s="26"/>
      <c r="I15" s="26"/>
      <c r="J15" s="26"/>
      <c r="K15" s="26"/>
      <c r="L15" s="26"/>
    </row>
    <row r="16" spans="1:12">
      <c r="A16" s="31"/>
      <c r="B16" s="116"/>
      <c r="C16" s="31"/>
      <c r="D16" s="31"/>
      <c r="E16" s="31"/>
      <c r="F16" s="31"/>
      <c r="G16" s="26"/>
      <c r="H16" s="26"/>
      <c r="I16" s="26"/>
      <c r="J16" s="26"/>
      <c r="K16" s="26"/>
      <c r="L16" s="26"/>
    </row>
    <row r="17" spans="1:12">
      <c r="A17" s="117" t="s">
        <v>474</v>
      </c>
      <c r="B17" s="90"/>
      <c r="C17" s="31"/>
      <c r="D17" s="180">
        <f>SUM(D7:D16)</f>
        <v>0</v>
      </c>
      <c r="E17" s="31"/>
      <c r="F17" s="31"/>
      <c r="G17" s="26"/>
      <c r="H17" s="26"/>
      <c r="I17" s="180">
        <f>SUM(I7:I16)</f>
        <v>0</v>
      </c>
      <c r="J17" s="180">
        <f>SUM(J7:J16)</f>
        <v>0</v>
      </c>
      <c r="K17" s="180">
        <f>SUM(K7:K16)</f>
        <v>0</v>
      </c>
      <c r="L17" s="180"/>
    </row>
    <row r="18" spans="1:12">
      <c r="A18" s="117" t="s">
        <v>475</v>
      </c>
      <c r="B18" s="90"/>
      <c r="C18" s="31" t="s">
        <v>508</v>
      </c>
      <c r="D18" s="180">
        <f>D17</f>
        <v>0</v>
      </c>
      <c r="E18" s="31" t="s">
        <v>508</v>
      </c>
      <c r="F18" s="31" t="s">
        <v>508</v>
      </c>
      <c r="G18" s="181" t="s">
        <v>508</v>
      </c>
      <c r="H18" s="181"/>
      <c r="I18" s="180">
        <f>I17</f>
        <v>0</v>
      </c>
      <c r="J18" s="180">
        <f>J17</f>
        <v>0</v>
      </c>
      <c r="K18" s="180">
        <f>K17</f>
        <v>0</v>
      </c>
      <c r="L18" s="180"/>
    </row>
  </sheetData>
  <mergeCells count="17">
    <mergeCell ref="A1:L1"/>
    <mergeCell ref="A3:K3"/>
    <mergeCell ref="A4:J4"/>
    <mergeCell ref="A17:B17"/>
    <mergeCell ref="A18:B1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39"/>
  <sheetViews>
    <sheetView view="pageBreakPreview" zoomScaleNormal="100" zoomScaleSheetLayoutView="100" workbookViewId="0">
      <selection activeCell="C21" sqref="C21:C24"/>
    </sheetView>
  </sheetViews>
  <sheetFormatPr defaultColWidth="9" defaultRowHeight="14.25" outlineLevelCol="6"/>
  <cols>
    <col min="1" max="1" width="50" style="151" customWidth="1"/>
    <col min="2" max="2" width="6" style="518" customWidth="1"/>
    <col min="3" max="3" width="22.375" style="184" customWidth="1"/>
    <col min="4" max="4" width="49.25" style="151" customWidth="1"/>
    <col min="5" max="5" width="4" style="518" customWidth="1"/>
    <col min="6" max="6" width="23.625" style="519" customWidth="1"/>
    <col min="7" max="7" width="10.25" style="151" customWidth="1"/>
    <col min="8" max="16384" width="9" style="151"/>
  </cols>
  <sheetData>
    <row r="1" ht="22.5" spans="1:6">
      <c r="A1" s="520" t="s">
        <v>305</v>
      </c>
      <c r="B1" s="520"/>
      <c r="C1" s="520"/>
      <c r="D1" s="520"/>
      <c r="E1" s="520"/>
      <c r="F1" s="520"/>
    </row>
    <row r="2" s="517" customFormat="1" ht="19" customHeight="1" spans="1:6">
      <c r="A2" s="125" t="s">
        <v>306</v>
      </c>
      <c r="B2" s="125"/>
      <c r="C2" s="125"/>
      <c r="D2" s="125"/>
      <c r="E2" s="125"/>
      <c r="F2" s="125"/>
    </row>
    <row r="3" s="517" customFormat="1" ht="22.5" customHeight="1" spans="1:6">
      <c r="A3" s="104" t="s">
        <v>307</v>
      </c>
      <c r="B3" s="522" t="s">
        <v>5</v>
      </c>
      <c r="C3" s="104" t="s">
        <v>308</v>
      </c>
      <c r="D3" s="104" t="s">
        <v>307</v>
      </c>
      <c r="E3" s="522" t="s">
        <v>5</v>
      </c>
      <c r="F3" s="523" t="s">
        <v>308</v>
      </c>
    </row>
    <row r="4" s="517" customFormat="1" ht="16.5" customHeight="1" spans="1:6">
      <c r="A4" s="524" t="s">
        <v>309</v>
      </c>
      <c r="B4" s="586" t="s">
        <v>13</v>
      </c>
      <c r="C4" s="527"/>
      <c r="D4" s="212" t="s">
        <v>310</v>
      </c>
      <c r="E4" s="522">
        <v>35</v>
      </c>
      <c r="F4" s="528"/>
    </row>
    <row r="5" s="517" customFormat="1" ht="16.5" customHeight="1" spans="1:6">
      <c r="A5" s="212" t="s">
        <v>311</v>
      </c>
      <c r="B5" s="586" t="s">
        <v>14</v>
      </c>
      <c r="C5" s="527"/>
      <c r="D5" s="212" t="s">
        <v>312</v>
      </c>
      <c r="E5" s="522">
        <v>36</v>
      </c>
      <c r="F5" s="528"/>
    </row>
    <row r="6" s="517" customFormat="1" ht="16.5" customHeight="1" spans="1:6">
      <c r="A6" s="212" t="s">
        <v>313</v>
      </c>
      <c r="B6" s="586" t="s">
        <v>15</v>
      </c>
      <c r="C6" s="527"/>
      <c r="D6" s="529" t="s">
        <v>314</v>
      </c>
      <c r="E6" s="522">
        <v>37</v>
      </c>
      <c r="F6" s="528"/>
    </row>
    <row r="7" s="517" customFormat="1" ht="16.5" customHeight="1" spans="1:6">
      <c r="A7" s="212" t="s">
        <v>315</v>
      </c>
      <c r="B7" s="586" t="s">
        <v>37</v>
      </c>
      <c r="C7" s="527"/>
      <c r="D7" s="212" t="s">
        <v>316</v>
      </c>
      <c r="E7" s="522">
        <v>38</v>
      </c>
      <c r="F7" s="503"/>
    </row>
    <row r="8" s="517" customFormat="1" ht="16.5" customHeight="1" spans="1:6">
      <c r="A8" s="212" t="s">
        <v>317</v>
      </c>
      <c r="B8" s="530" t="s">
        <v>318</v>
      </c>
      <c r="C8" s="527"/>
      <c r="D8" s="212" t="s">
        <v>319</v>
      </c>
      <c r="E8" s="522">
        <v>39</v>
      </c>
      <c r="F8" s="503"/>
    </row>
    <row r="9" s="517" customFormat="1" ht="16.5" customHeight="1" spans="1:6">
      <c r="A9" s="212" t="s">
        <v>320</v>
      </c>
      <c r="B9" s="522">
        <v>5</v>
      </c>
      <c r="C9" s="527"/>
      <c r="D9" s="212" t="s">
        <v>321</v>
      </c>
      <c r="E9" s="522">
        <v>40</v>
      </c>
      <c r="F9" s="503"/>
    </row>
    <row r="10" s="517" customFormat="1" ht="16.5" customHeight="1" spans="1:6">
      <c r="A10" s="212" t="s">
        <v>313</v>
      </c>
      <c r="B10" s="522">
        <v>6</v>
      </c>
      <c r="C10" s="527"/>
      <c r="D10" s="212" t="s">
        <v>322</v>
      </c>
      <c r="E10" s="522">
        <v>41</v>
      </c>
      <c r="F10" s="503"/>
    </row>
    <row r="11" s="517" customFormat="1" ht="16.5" customHeight="1" spans="1:6">
      <c r="A11" s="212" t="s">
        <v>315</v>
      </c>
      <c r="B11" s="522">
        <v>7</v>
      </c>
      <c r="C11" s="527"/>
      <c r="D11" s="212" t="s">
        <v>323</v>
      </c>
      <c r="E11" s="522">
        <v>42</v>
      </c>
      <c r="F11" s="503"/>
    </row>
    <row r="12" s="517" customFormat="1" ht="16.5" customHeight="1" spans="1:6">
      <c r="A12" s="212" t="s">
        <v>317</v>
      </c>
      <c r="B12" s="530" t="s">
        <v>324</v>
      </c>
      <c r="C12" s="527"/>
      <c r="D12" s="212" t="s">
        <v>325</v>
      </c>
      <c r="E12" s="522">
        <v>43</v>
      </c>
      <c r="F12" s="503"/>
    </row>
    <row r="13" s="517" customFormat="1" ht="16.5" customHeight="1" spans="1:6">
      <c r="A13" s="212" t="s">
        <v>326</v>
      </c>
      <c r="B13" s="522">
        <v>8</v>
      </c>
      <c r="C13" s="527"/>
      <c r="D13" s="212" t="s">
        <v>327</v>
      </c>
      <c r="E13" s="522">
        <v>44</v>
      </c>
      <c r="F13" s="503"/>
    </row>
    <row r="14" s="517" customFormat="1" ht="16.5" customHeight="1" spans="1:6">
      <c r="A14" s="212" t="s">
        <v>313</v>
      </c>
      <c r="B14" s="522">
        <v>9</v>
      </c>
      <c r="C14" s="527"/>
      <c r="D14" s="212" t="s">
        <v>328</v>
      </c>
      <c r="E14" s="522">
        <v>45</v>
      </c>
      <c r="F14" s="503"/>
    </row>
    <row r="15" s="517" customFormat="1" ht="16.5" customHeight="1" spans="1:6">
      <c r="A15" s="212" t="s">
        <v>315</v>
      </c>
      <c r="B15" s="522">
        <v>10</v>
      </c>
      <c r="C15" s="527"/>
      <c r="D15" s="212" t="s">
        <v>329</v>
      </c>
      <c r="E15" s="522">
        <v>46</v>
      </c>
      <c r="F15" s="528"/>
    </row>
    <row r="16" s="517" customFormat="1" ht="16.5" customHeight="1" spans="1:6">
      <c r="A16" s="212" t="s">
        <v>317</v>
      </c>
      <c r="B16" s="522">
        <v>11</v>
      </c>
      <c r="C16" s="527"/>
      <c r="D16" s="212" t="s">
        <v>330</v>
      </c>
      <c r="E16" s="522">
        <v>47</v>
      </c>
      <c r="F16" s="528"/>
    </row>
    <row r="17" s="517" customFormat="1" ht="16.5" customHeight="1" spans="1:6">
      <c r="A17" s="212" t="s">
        <v>331</v>
      </c>
      <c r="B17" s="522">
        <v>12</v>
      </c>
      <c r="C17" s="527"/>
      <c r="D17" s="212" t="s">
        <v>332</v>
      </c>
      <c r="E17" s="522">
        <v>48</v>
      </c>
      <c r="F17" s="528"/>
    </row>
    <row r="18" s="517" customFormat="1" ht="16.5" customHeight="1" spans="1:6">
      <c r="A18" s="212" t="s">
        <v>333</v>
      </c>
      <c r="B18" s="522">
        <v>13</v>
      </c>
      <c r="C18" s="527"/>
      <c r="D18" s="212" t="s">
        <v>334</v>
      </c>
      <c r="E18" s="522">
        <v>49</v>
      </c>
      <c r="F18" s="528"/>
    </row>
    <row r="19" s="517" customFormat="1" ht="16.5" customHeight="1" spans="1:6">
      <c r="A19" s="212" t="s">
        <v>335</v>
      </c>
      <c r="B19" s="522">
        <v>14</v>
      </c>
      <c r="C19" s="527"/>
      <c r="D19" s="212" t="s">
        <v>336</v>
      </c>
      <c r="E19" s="522">
        <v>50</v>
      </c>
      <c r="F19" s="528"/>
    </row>
    <row r="20" s="517" customFormat="1" ht="16.5" customHeight="1" spans="1:7">
      <c r="A20" s="524" t="s">
        <v>337</v>
      </c>
      <c r="B20" s="522">
        <v>15</v>
      </c>
      <c r="C20" s="531"/>
      <c r="D20" s="212" t="s">
        <v>338</v>
      </c>
      <c r="E20" s="522">
        <v>51</v>
      </c>
      <c r="F20" s="528"/>
      <c r="G20" s="517">
        <v>1646815.04</v>
      </c>
    </row>
    <row r="21" s="517" customFormat="1" ht="16.5" customHeight="1" spans="1:6">
      <c r="A21" s="212" t="s">
        <v>339</v>
      </c>
      <c r="B21" s="522">
        <v>16</v>
      </c>
      <c r="C21" s="532" t="s">
        <v>77</v>
      </c>
      <c r="D21" s="212" t="s">
        <v>340</v>
      </c>
      <c r="E21" s="522">
        <v>52</v>
      </c>
      <c r="F21" s="528"/>
    </row>
    <row r="22" s="517" customFormat="1" ht="16.5" customHeight="1" spans="1:6">
      <c r="A22" s="212" t="s">
        <v>341</v>
      </c>
      <c r="B22" s="522">
        <v>17</v>
      </c>
      <c r="C22" s="532" t="s">
        <v>77</v>
      </c>
      <c r="D22" s="212" t="s">
        <v>342</v>
      </c>
      <c r="E22" s="522">
        <v>53</v>
      </c>
      <c r="F22" s="528"/>
    </row>
    <row r="23" s="517" customFormat="1" ht="16.5" customHeight="1" spans="1:6">
      <c r="A23" s="212" t="s">
        <v>343</v>
      </c>
      <c r="B23" s="522">
        <v>18</v>
      </c>
      <c r="C23" s="532" t="s">
        <v>77</v>
      </c>
      <c r="D23" s="212" t="s">
        <v>344</v>
      </c>
      <c r="E23" s="522">
        <v>54</v>
      </c>
      <c r="F23" s="528"/>
    </row>
    <row r="24" s="517" customFormat="1" ht="16.5" customHeight="1" spans="1:6">
      <c r="A24" s="212" t="s">
        <v>345</v>
      </c>
      <c r="B24" s="522">
        <v>19</v>
      </c>
      <c r="C24" s="533"/>
      <c r="D24" s="212" t="s">
        <v>346</v>
      </c>
      <c r="E24" s="522">
        <v>55</v>
      </c>
      <c r="F24" s="528"/>
    </row>
    <row r="25" s="517" customFormat="1" ht="16.5" customHeight="1" spans="1:7">
      <c r="A25" s="212" t="s">
        <v>347</v>
      </c>
      <c r="B25" s="522">
        <v>20</v>
      </c>
      <c r="C25" s="506">
        <v>101530.67</v>
      </c>
      <c r="D25" s="212" t="s">
        <v>348</v>
      </c>
      <c r="E25" s="522">
        <v>56</v>
      </c>
      <c r="F25" s="528"/>
      <c r="G25" s="517">
        <v>-24563.34</v>
      </c>
    </row>
    <row r="26" s="517" customFormat="1" ht="16.5" customHeight="1" spans="1:6">
      <c r="A26" s="212" t="s">
        <v>349</v>
      </c>
      <c r="B26" s="522">
        <v>21</v>
      </c>
      <c r="C26" s="506">
        <v>11708.68</v>
      </c>
      <c r="D26" s="212" t="s">
        <v>350</v>
      </c>
      <c r="E26" s="522">
        <v>57</v>
      </c>
      <c r="F26" s="506"/>
    </row>
    <row r="27" s="517" customFormat="1" ht="16.5" customHeight="1" spans="1:7">
      <c r="A27" s="212" t="s">
        <v>351</v>
      </c>
      <c r="B27" s="522">
        <v>22</v>
      </c>
      <c r="C27" s="506"/>
      <c r="D27" s="212" t="s">
        <v>352</v>
      </c>
      <c r="E27" s="522">
        <v>58</v>
      </c>
      <c r="F27" s="528"/>
      <c r="G27" s="517">
        <v>32848.1635</v>
      </c>
    </row>
    <row r="28" s="517" customFormat="1" ht="16.5" customHeight="1" spans="1:6">
      <c r="A28" s="212" t="s">
        <v>353</v>
      </c>
      <c r="B28" s="522">
        <v>23</v>
      </c>
      <c r="C28" s="533">
        <f>C25+C26-C27</f>
        <v>113239.35</v>
      </c>
      <c r="D28" s="212" t="s">
        <v>354</v>
      </c>
      <c r="E28" s="522">
        <v>59</v>
      </c>
      <c r="F28" s="528"/>
    </row>
    <row r="29" s="517" customFormat="1" ht="16.5" customHeight="1" spans="1:6">
      <c r="A29" s="212" t="s">
        <v>355</v>
      </c>
      <c r="B29" s="522">
        <v>24</v>
      </c>
      <c r="C29" s="503"/>
      <c r="D29" s="212" t="s">
        <v>356</v>
      </c>
      <c r="E29" s="522">
        <v>60</v>
      </c>
      <c r="F29" s="528"/>
    </row>
    <row r="30" s="517" customFormat="1" ht="16.5" customHeight="1" spans="1:7">
      <c r="A30" s="212" t="s">
        <v>349</v>
      </c>
      <c r="B30" s="522">
        <v>25</v>
      </c>
      <c r="C30" s="503"/>
      <c r="D30" s="212" t="s">
        <v>357</v>
      </c>
      <c r="E30" s="522">
        <v>61</v>
      </c>
      <c r="F30" s="528"/>
      <c r="G30" s="534">
        <f>C27-G27</f>
        <v>-32848.1635</v>
      </c>
    </row>
    <row r="31" s="517" customFormat="1" ht="16.5" customHeight="1" spans="1:6">
      <c r="A31" s="212" t="s">
        <v>351</v>
      </c>
      <c r="B31" s="522">
        <v>26</v>
      </c>
      <c r="C31" s="503"/>
      <c r="D31" s="212" t="s">
        <v>358</v>
      </c>
      <c r="E31" s="522">
        <v>62</v>
      </c>
      <c r="F31" s="528"/>
    </row>
    <row r="32" s="517" customFormat="1" ht="16.5" customHeight="1" spans="1:7">
      <c r="A32" s="212" t="s">
        <v>353</v>
      </c>
      <c r="B32" s="522">
        <v>27</v>
      </c>
      <c r="C32" s="528"/>
      <c r="D32" s="212" t="s">
        <v>359</v>
      </c>
      <c r="E32" s="522">
        <v>63</v>
      </c>
      <c r="F32" s="528"/>
      <c r="G32" s="517">
        <v>46775.3537555556</v>
      </c>
    </row>
    <row r="33" s="517" customFormat="1" ht="16.5" customHeight="1" spans="1:7">
      <c r="A33" s="535" t="s">
        <v>360</v>
      </c>
      <c r="B33" s="522">
        <v>28</v>
      </c>
      <c r="C33" s="536"/>
      <c r="D33" s="212" t="s">
        <v>361</v>
      </c>
      <c r="E33" s="522">
        <v>64</v>
      </c>
      <c r="F33" s="537"/>
      <c r="G33" s="517">
        <v>76724.5172555554</v>
      </c>
    </row>
    <row r="34" s="517" customFormat="1" ht="16.5" customHeight="1" spans="1:6">
      <c r="A34" s="535" t="s">
        <v>362</v>
      </c>
      <c r="B34" s="522">
        <v>29</v>
      </c>
      <c r="C34" s="536"/>
      <c r="D34" s="212" t="s">
        <v>363</v>
      </c>
      <c r="E34" s="522">
        <v>65</v>
      </c>
      <c r="F34" s="537"/>
    </row>
    <row r="35" s="517" customFormat="1" ht="16.5" customHeight="1" spans="1:6">
      <c r="A35" s="535" t="s">
        <v>364</v>
      </c>
      <c r="B35" s="522">
        <v>30</v>
      </c>
      <c r="C35" s="536"/>
      <c r="D35" s="212" t="s">
        <v>365</v>
      </c>
      <c r="E35" s="522">
        <v>66</v>
      </c>
      <c r="F35" s="537"/>
    </row>
    <row r="36" s="517" customFormat="1" ht="16.5" customHeight="1" spans="1:6">
      <c r="A36" s="535" t="s">
        <v>366</v>
      </c>
      <c r="B36" s="522">
        <v>31</v>
      </c>
      <c r="C36" s="536"/>
      <c r="D36" s="212" t="s">
        <v>367</v>
      </c>
      <c r="E36" s="522">
        <v>67</v>
      </c>
      <c r="F36" s="537"/>
    </row>
    <row r="37" s="517" customFormat="1" ht="16.5" customHeight="1" spans="1:6">
      <c r="A37" s="535" t="s">
        <v>368</v>
      </c>
      <c r="B37" s="522">
        <v>32</v>
      </c>
      <c r="C37" s="536"/>
      <c r="D37" s="212" t="s">
        <v>369</v>
      </c>
      <c r="E37" s="522">
        <v>68</v>
      </c>
      <c r="F37" s="537"/>
    </row>
    <row r="38" s="517" customFormat="1" ht="16.5" customHeight="1" spans="1:6">
      <c r="A38" s="338"/>
      <c r="B38" s="522">
        <v>33</v>
      </c>
      <c r="C38" s="536"/>
      <c r="D38" s="212"/>
      <c r="E38" s="538"/>
      <c r="F38" s="537"/>
    </row>
    <row r="39" s="517" customFormat="1" ht="16.5" customHeight="1" spans="1:6">
      <c r="A39" s="338"/>
      <c r="B39" s="522">
        <v>34</v>
      </c>
      <c r="C39" s="536"/>
      <c r="D39" s="212"/>
      <c r="E39" s="538"/>
      <c r="F39" s="537"/>
    </row>
  </sheetData>
  <mergeCells count="2">
    <mergeCell ref="A1:F1"/>
    <mergeCell ref="A2:F2"/>
  </mergeCells>
  <printOptions horizontalCentered="1" verticalCentered="1"/>
  <pageMargins left="0.427777777777778" right="0.279166666666667" top="0.590277777777778" bottom="0.507638888888889" header="0.507638888888889" footer="0.507638888888889"/>
  <pageSetup paperSize="9" scale="74" orientation="landscape" horizontalDpi="600"/>
  <headerFooter alignWithMargins="0">
    <oddHeader>&amp;L表2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view="pageBreakPreview" zoomScaleNormal="100" zoomScaleSheetLayoutView="100" topLeftCell="A55" workbookViewId="0">
      <selection activeCell="G78" sqref="G78"/>
    </sheetView>
  </sheetViews>
  <sheetFormatPr defaultColWidth="9" defaultRowHeight="14.25"/>
  <cols>
    <col min="1" max="1" width="9" style="150"/>
    <col min="2" max="2" width="19.75" style="150" customWidth="1"/>
    <col min="3" max="3" width="6.375" style="150" customWidth="1"/>
    <col min="4" max="4" width="5.625" style="150" customWidth="1"/>
    <col min="5" max="5" width="9" style="150"/>
    <col min="6" max="6" width="13" style="150" customWidth="1"/>
    <col min="7" max="7" width="11.5" style="150" customWidth="1"/>
    <col min="8" max="8" width="11.25" style="150" customWidth="1"/>
    <col min="9" max="9" width="11.5" style="150" customWidth="1"/>
    <col min="10" max="11" width="14.125" style="150" customWidth="1"/>
    <col min="12" max="12" width="9" style="151"/>
    <col min="13" max="13" width="10.375" style="151"/>
    <col min="14" max="14" width="9" style="151"/>
    <col min="15" max="15" width="10.375" style="151"/>
    <col min="16" max="16384" width="9" style="151"/>
  </cols>
  <sheetData>
    <row r="1" ht="22.5" spans="1:11">
      <c r="A1" s="12" t="s">
        <v>2038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14" customHeight="1" spans="1:11">
      <c r="A2" s="12"/>
      <c r="B2" s="152"/>
      <c r="C2" s="12"/>
      <c r="D2" s="12"/>
      <c r="E2" s="12"/>
      <c r="F2" s="12"/>
      <c r="G2" s="12"/>
      <c r="H2" s="12"/>
      <c r="I2" s="12"/>
      <c r="J2" s="164"/>
      <c r="K2" s="164"/>
    </row>
    <row r="3" spans="1:11">
      <c r="A3" s="13" t="str">
        <f>固定资产清查汇总表!A3</f>
        <v>清查基准日：2018年12月31日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153" t="str">
        <f>固定资产清查汇总表!A4</f>
        <v>资产占有单位名称：杭州中惠医疗器械有限公司</v>
      </c>
      <c r="B4" s="153"/>
      <c r="C4" s="153"/>
      <c r="D4" s="153"/>
      <c r="E4" s="153"/>
      <c r="F4" s="153"/>
      <c r="G4" s="153"/>
      <c r="H4" s="153"/>
      <c r="I4" s="153"/>
      <c r="J4" s="35" t="s">
        <v>126</v>
      </c>
      <c r="K4" s="35"/>
    </row>
    <row r="5" spans="1:11">
      <c r="A5" s="17" t="s">
        <v>461</v>
      </c>
      <c r="B5" s="72" t="s">
        <v>1961</v>
      </c>
      <c r="C5" s="21" t="s">
        <v>1890</v>
      </c>
      <c r="D5" s="21" t="s">
        <v>371</v>
      </c>
      <c r="E5" s="21" t="s">
        <v>1962</v>
      </c>
      <c r="F5" s="108" t="s">
        <v>1963</v>
      </c>
      <c r="G5" s="18"/>
      <c r="H5" s="89" t="s">
        <v>129</v>
      </c>
      <c r="I5" s="108"/>
      <c r="J5" s="165" t="s">
        <v>11</v>
      </c>
      <c r="K5" s="166"/>
    </row>
    <row r="6" spans="1:11">
      <c r="A6" s="71"/>
      <c r="B6" s="76"/>
      <c r="C6" s="23" t="s">
        <v>1964</v>
      </c>
      <c r="D6" s="23"/>
      <c r="E6" s="23"/>
      <c r="F6" s="154" t="s">
        <v>1929</v>
      </c>
      <c r="G6" s="72" t="s">
        <v>1931</v>
      </c>
      <c r="H6" s="154" t="s">
        <v>1929</v>
      </c>
      <c r="I6" s="72" t="s">
        <v>1931</v>
      </c>
      <c r="J6" s="166" t="s">
        <v>1929</v>
      </c>
      <c r="K6" s="167" t="s">
        <v>1931</v>
      </c>
    </row>
    <row r="7" s="149" customFormat="1" spans="1:12">
      <c r="A7" s="155">
        <v>1</v>
      </c>
      <c r="B7" s="156" t="s">
        <v>2039</v>
      </c>
      <c r="C7" s="157" t="s">
        <v>1967</v>
      </c>
      <c r="D7" s="158">
        <v>2</v>
      </c>
      <c r="E7" s="159">
        <v>2004.05</v>
      </c>
      <c r="F7" s="160"/>
      <c r="G7" s="161"/>
      <c r="H7" s="162">
        <v>1998</v>
      </c>
      <c r="I7" s="162">
        <v>9.99</v>
      </c>
      <c r="J7" s="162">
        <f>F7+H7</f>
        <v>1998</v>
      </c>
      <c r="K7" s="162">
        <f>G7+I7</f>
        <v>9.99</v>
      </c>
      <c r="L7" s="149" t="s">
        <v>2040</v>
      </c>
    </row>
    <row r="8" s="149" customFormat="1" spans="1:15">
      <c r="A8" s="155">
        <v>2</v>
      </c>
      <c r="B8" s="156" t="s">
        <v>2041</v>
      </c>
      <c r="C8" s="157" t="s">
        <v>1967</v>
      </c>
      <c r="D8" s="158">
        <v>1</v>
      </c>
      <c r="E8" s="159">
        <v>2004.05</v>
      </c>
      <c r="F8" s="160"/>
      <c r="G8" s="161"/>
      <c r="H8" s="162">
        <v>1159</v>
      </c>
      <c r="I8" s="162">
        <v>0</v>
      </c>
      <c r="J8" s="162">
        <f t="shared" ref="J8:J38" si="0">F8+H8</f>
        <v>1159</v>
      </c>
      <c r="K8" s="162">
        <f t="shared" ref="K8:K38" si="1">G8+I8</f>
        <v>0</v>
      </c>
      <c r="L8" s="149">
        <v>-1159</v>
      </c>
      <c r="N8" s="149">
        <f>-L8</f>
        <v>1159</v>
      </c>
      <c r="O8" s="149">
        <f>-M8</f>
        <v>0</v>
      </c>
    </row>
    <row r="9" s="149" customFormat="1" spans="1:15">
      <c r="A9" s="155">
        <v>3</v>
      </c>
      <c r="B9" s="156" t="s">
        <v>2042</v>
      </c>
      <c r="C9" s="157" t="s">
        <v>1967</v>
      </c>
      <c r="D9" s="158">
        <v>1</v>
      </c>
      <c r="E9" s="159">
        <v>2007.05</v>
      </c>
      <c r="F9" s="160"/>
      <c r="G9" s="161"/>
      <c r="H9" s="162">
        <v>7500</v>
      </c>
      <c r="I9" s="162">
        <v>0</v>
      </c>
      <c r="J9" s="162">
        <f t="shared" si="0"/>
        <v>7500</v>
      </c>
      <c r="K9" s="162">
        <f t="shared" si="1"/>
        <v>0</v>
      </c>
      <c r="L9" s="149">
        <v>-7500</v>
      </c>
      <c r="N9" s="149">
        <f t="shared" ref="N9:N38" si="2">-L9</f>
        <v>7500</v>
      </c>
      <c r="O9" s="149">
        <f t="shared" ref="O9:O38" si="3">-M9</f>
        <v>0</v>
      </c>
    </row>
    <row r="10" s="149" customFormat="1" spans="1:15">
      <c r="A10" s="155">
        <v>4</v>
      </c>
      <c r="B10" s="156" t="s">
        <v>2043</v>
      </c>
      <c r="C10" s="157" t="s">
        <v>1967</v>
      </c>
      <c r="D10" s="158">
        <v>2</v>
      </c>
      <c r="E10" s="159">
        <v>2007.06</v>
      </c>
      <c r="F10" s="160"/>
      <c r="G10" s="161"/>
      <c r="H10" s="162">
        <v>5230</v>
      </c>
      <c r="I10" s="162">
        <v>0</v>
      </c>
      <c r="J10" s="162">
        <f t="shared" si="0"/>
        <v>5230</v>
      </c>
      <c r="K10" s="162">
        <f t="shared" si="1"/>
        <v>0</v>
      </c>
      <c r="L10" s="149">
        <v>-5230</v>
      </c>
      <c r="N10" s="149">
        <f t="shared" si="2"/>
        <v>5230</v>
      </c>
      <c r="O10" s="149">
        <f t="shared" si="3"/>
        <v>0</v>
      </c>
    </row>
    <row r="11" s="149" customFormat="1" spans="1:15">
      <c r="A11" s="155">
        <v>5</v>
      </c>
      <c r="B11" s="156" t="s">
        <v>2044</v>
      </c>
      <c r="C11" s="157" t="s">
        <v>1967</v>
      </c>
      <c r="D11" s="158">
        <v>1</v>
      </c>
      <c r="E11" s="159">
        <v>2007.07</v>
      </c>
      <c r="F11" s="160"/>
      <c r="G11" s="161"/>
      <c r="H11" s="162">
        <v>1730</v>
      </c>
      <c r="I11" s="162">
        <v>0</v>
      </c>
      <c r="J11" s="162">
        <f t="shared" si="0"/>
        <v>1730</v>
      </c>
      <c r="K11" s="162">
        <f t="shared" si="1"/>
        <v>0</v>
      </c>
      <c r="L11" s="149">
        <v>-1730</v>
      </c>
      <c r="N11" s="149">
        <f t="shared" si="2"/>
        <v>1730</v>
      </c>
      <c r="O11" s="149">
        <f t="shared" si="3"/>
        <v>0</v>
      </c>
    </row>
    <row r="12" s="149" customFormat="1" spans="1:15">
      <c r="A12" s="155">
        <v>6</v>
      </c>
      <c r="B12" s="156" t="s">
        <v>2045</v>
      </c>
      <c r="C12" s="157" t="s">
        <v>1967</v>
      </c>
      <c r="D12" s="158">
        <v>1</v>
      </c>
      <c r="E12" s="159">
        <v>2007.07</v>
      </c>
      <c r="F12" s="160"/>
      <c r="G12" s="161"/>
      <c r="H12" s="162">
        <v>368</v>
      </c>
      <c r="I12" s="162">
        <v>0</v>
      </c>
      <c r="J12" s="162">
        <f t="shared" si="0"/>
        <v>368</v>
      </c>
      <c r="K12" s="162">
        <f t="shared" si="1"/>
        <v>0</v>
      </c>
      <c r="L12" s="149">
        <v>-368</v>
      </c>
      <c r="N12" s="149">
        <f t="shared" si="2"/>
        <v>368</v>
      </c>
      <c r="O12" s="149">
        <f t="shared" si="3"/>
        <v>0</v>
      </c>
    </row>
    <row r="13" s="149" customFormat="1" spans="1:15">
      <c r="A13" s="155">
        <v>7</v>
      </c>
      <c r="B13" s="156" t="s">
        <v>2046</v>
      </c>
      <c r="C13" s="157" t="s">
        <v>1967</v>
      </c>
      <c r="D13" s="158">
        <v>1</v>
      </c>
      <c r="E13" s="159">
        <v>2007.1</v>
      </c>
      <c r="F13" s="160"/>
      <c r="G13" s="161"/>
      <c r="H13" s="162">
        <v>6998</v>
      </c>
      <c r="I13" s="162">
        <v>34.99</v>
      </c>
      <c r="J13" s="162">
        <f t="shared" si="0"/>
        <v>6998</v>
      </c>
      <c r="K13" s="162">
        <f t="shared" si="1"/>
        <v>34.99</v>
      </c>
      <c r="L13" s="149">
        <v>-6998</v>
      </c>
      <c r="M13" s="149">
        <v>-34.99</v>
      </c>
      <c r="N13" s="149">
        <f t="shared" si="2"/>
        <v>6998</v>
      </c>
      <c r="O13" s="149">
        <f t="shared" si="3"/>
        <v>34.99</v>
      </c>
    </row>
    <row r="14" s="149" customFormat="1" spans="1:15">
      <c r="A14" s="155">
        <v>8</v>
      </c>
      <c r="B14" s="156" t="s">
        <v>2047</v>
      </c>
      <c r="C14" s="157" t="s">
        <v>1967</v>
      </c>
      <c r="D14" s="158">
        <v>1</v>
      </c>
      <c r="E14" s="159">
        <v>2007.12</v>
      </c>
      <c r="F14" s="160"/>
      <c r="G14" s="161"/>
      <c r="H14" s="162">
        <v>780</v>
      </c>
      <c r="I14" s="162">
        <v>0</v>
      </c>
      <c r="J14" s="162">
        <f t="shared" si="0"/>
        <v>780</v>
      </c>
      <c r="K14" s="162">
        <f t="shared" si="1"/>
        <v>0</v>
      </c>
      <c r="L14" s="149">
        <v>-780</v>
      </c>
      <c r="N14" s="149">
        <f t="shared" si="2"/>
        <v>780</v>
      </c>
      <c r="O14" s="149">
        <f t="shared" si="3"/>
        <v>0</v>
      </c>
    </row>
    <row r="15" s="149" customFormat="1" spans="1:15">
      <c r="A15" s="155">
        <v>9</v>
      </c>
      <c r="B15" s="156" t="s">
        <v>2048</v>
      </c>
      <c r="C15" s="157" t="s">
        <v>1967</v>
      </c>
      <c r="D15" s="158">
        <v>4</v>
      </c>
      <c r="E15" s="159">
        <v>2008.05</v>
      </c>
      <c r="F15" s="160"/>
      <c r="G15" s="161"/>
      <c r="H15" s="162">
        <v>2400</v>
      </c>
      <c r="I15" s="162">
        <v>0</v>
      </c>
      <c r="J15" s="162">
        <f t="shared" si="0"/>
        <v>2400</v>
      </c>
      <c r="K15" s="162">
        <f t="shared" si="1"/>
        <v>0</v>
      </c>
      <c r="L15" s="149">
        <v>-2400</v>
      </c>
      <c r="N15" s="149">
        <f t="shared" si="2"/>
        <v>2400</v>
      </c>
      <c r="O15" s="149">
        <f t="shared" si="3"/>
        <v>0</v>
      </c>
    </row>
    <row r="16" s="149" customFormat="1" spans="1:15">
      <c r="A16" s="155">
        <v>10</v>
      </c>
      <c r="B16" s="156" t="s">
        <v>2049</v>
      </c>
      <c r="C16" s="157" t="s">
        <v>1967</v>
      </c>
      <c r="D16" s="158">
        <v>2</v>
      </c>
      <c r="E16" s="159">
        <v>2008.11</v>
      </c>
      <c r="F16" s="160"/>
      <c r="G16" s="161"/>
      <c r="H16" s="162">
        <v>3060</v>
      </c>
      <c r="I16" s="162">
        <v>0</v>
      </c>
      <c r="J16" s="162">
        <f t="shared" si="0"/>
        <v>3060</v>
      </c>
      <c r="K16" s="162">
        <f t="shared" si="1"/>
        <v>0</v>
      </c>
      <c r="L16" s="149">
        <v>-3060</v>
      </c>
      <c r="N16" s="149">
        <f t="shared" si="2"/>
        <v>3060</v>
      </c>
      <c r="O16" s="149">
        <f t="shared" si="3"/>
        <v>0</v>
      </c>
    </row>
    <row r="17" s="149" customFormat="1" spans="1:15">
      <c r="A17" s="155">
        <v>11</v>
      </c>
      <c r="B17" s="156" t="s">
        <v>2050</v>
      </c>
      <c r="C17" s="157" t="s">
        <v>1967</v>
      </c>
      <c r="D17" s="158">
        <v>1</v>
      </c>
      <c r="E17" s="159">
        <v>2009.08</v>
      </c>
      <c r="F17" s="160"/>
      <c r="G17" s="161"/>
      <c r="H17" s="162">
        <v>2699</v>
      </c>
      <c r="I17" s="162">
        <v>13.49</v>
      </c>
      <c r="J17" s="162">
        <f t="shared" si="0"/>
        <v>2699</v>
      </c>
      <c r="K17" s="162">
        <f t="shared" si="1"/>
        <v>13.49</v>
      </c>
      <c r="L17" s="149">
        <v>-2699</v>
      </c>
      <c r="M17" s="149">
        <v>-13.49</v>
      </c>
      <c r="N17" s="149">
        <f t="shared" si="2"/>
        <v>2699</v>
      </c>
      <c r="O17" s="149">
        <f t="shared" si="3"/>
        <v>13.49</v>
      </c>
    </row>
    <row r="18" s="149" customFormat="1" spans="1:15">
      <c r="A18" s="155">
        <v>12</v>
      </c>
      <c r="B18" s="156" t="s">
        <v>2051</v>
      </c>
      <c r="C18" s="157" t="s">
        <v>1967</v>
      </c>
      <c r="D18" s="158">
        <v>1</v>
      </c>
      <c r="E18" s="159">
        <v>2014.01</v>
      </c>
      <c r="F18" s="160"/>
      <c r="G18" s="161"/>
      <c r="H18" s="162">
        <v>3550</v>
      </c>
      <c r="I18" s="162">
        <v>0</v>
      </c>
      <c r="J18" s="162">
        <f t="shared" si="0"/>
        <v>3550</v>
      </c>
      <c r="K18" s="162">
        <f t="shared" si="1"/>
        <v>0</v>
      </c>
      <c r="L18" s="149">
        <v>-3550</v>
      </c>
      <c r="N18" s="149">
        <f t="shared" si="2"/>
        <v>3550</v>
      </c>
      <c r="O18" s="149">
        <f t="shared" si="3"/>
        <v>0</v>
      </c>
    </row>
    <row r="19" s="149" customFormat="1" spans="1:15">
      <c r="A19" s="155">
        <v>13</v>
      </c>
      <c r="B19" s="156" t="s">
        <v>2052</v>
      </c>
      <c r="C19" s="157" t="s">
        <v>1967</v>
      </c>
      <c r="D19" s="158">
        <v>1</v>
      </c>
      <c r="E19" s="159">
        <v>2001.01</v>
      </c>
      <c r="F19" s="160"/>
      <c r="G19" s="161"/>
      <c r="H19" s="162">
        <v>12500</v>
      </c>
      <c r="I19" s="162">
        <v>0</v>
      </c>
      <c r="J19" s="162">
        <f t="shared" si="0"/>
        <v>12500</v>
      </c>
      <c r="K19" s="162">
        <f t="shared" si="1"/>
        <v>0</v>
      </c>
      <c r="L19" s="149">
        <v>-12500</v>
      </c>
      <c r="N19" s="149">
        <f t="shared" si="2"/>
        <v>12500</v>
      </c>
      <c r="O19" s="149">
        <f t="shared" si="3"/>
        <v>0</v>
      </c>
    </row>
    <row r="20" s="149" customFormat="1" spans="1:15">
      <c r="A20" s="155">
        <v>14</v>
      </c>
      <c r="B20" s="156" t="s">
        <v>2053</v>
      </c>
      <c r="C20" s="157" t="s">
        <v>1967</v>
      </c>
      <c r="D20" s="158">
        <v>1</v>
      </c>
      <c r="E20" s="159">
        <v>2002.06</v>
      </c>
      <c r="F20" s="160"/>
      <c r="G20" s="161"/>
      <c r="H20" s="162">
        <v>1090</v>
      </c>
      <c r="I20" s="162">
        <v>0</v>
      </c>
      <c r="J20" s="162">
        <f t="shared" si="0"/>
        <v>1090</v>
      </c>
      <c r="K20" s="162">
        <f t="shared" si="1"/>
        <v>0</v>
      </c>
      <c r="L20" s="149">
        <v>-1090</v>
      </c>
      <c r="N20" s="149">
        <f t="shared" si="2"/>
        <v>1090</v>
      </c>
      <c r="O20" s="149">
        <f t="shared" si="3"/>
        <v>0</v>
      </c>
    </row>
    <row r="21" s="150" customFormat="1" spans="1:15">
      <c r="A21" s="155">
        <v>15</v>
      </c>
      <c r="B21" s="156" t="s">
        <v>2054</v>
      </c>
      <c r="C21" s="157" t="s">
        <v>1967</v>
      </c>
      <c r="D21" s="158">
        <v>1</v>
      </c>
      <c r="E21" s="159">
        <v>2001.01</v>
      </c>
      <c r="F21" s="160"/>
      <c r="G21" s="161"/>
      <c r="H21" s="162">
        <v>19300</v>
      </c>
      <c r="I21" s="162">
        <v>0</v>
      </c>
      <c r="J21" s="162">
        <f t="shared" si="0"/>
        <v>19300</v>
      </c>
      <c r="K21" s="162">
        <f t="shared" si="1"/>
        <v>0</v>
      </c>
      <c r="L21" s="150">
        <v>-19300</v>
      </c>
      <c r="M21" s="150">
        <v>0</v>
      </c>
      <c r="N21" s="149">
        <f t="shared" si="2"/>
        <v>19300</v>
      </c>
      <c r="O21" s="149">
        <f t="shared" si="3"/>
        <v>0</v>
      </c>
    </row>
    <row r="22" spans="1:15">
      <c r="A22" s="155">
        <v>16</v>
      </c>
      <c r="B22" s="156" t="s">
        <v>2055</v>
      </c>
      <c r="C22" s="157" t="s">
        <v>1967</v>
      </c>
      <c r="D22" s="158">
        <v>3</v>
      </c>
      <c r="E22" s="159">
        <v>2001.01</v>
      </c>
      <c r="F22" s="160"/>
      <c r="G22" s="161"/>
      <c r="H22" s="162">
        <v>45000</v>
      </c>
      <c r="I22" s="162">
        <v>0</v>
      </c>
      <c r="J22" s="162">
        <f t="shared" si="0"/>
        <v>45000</v>
      </c>
      <c r="K22" s="162">
        <f t="shared" si="1"/>
        <v>0</v>
      </c>
      <c r="L22" s="151">
        <v>-45000</v>
      </c>
      <c r="M22" s="150">
        <v>0</v>
      </c>
      <c r="N22" s="149">
        <f t="shared" si="2"/>
        <v>45000</v>
      </c>
      <c r="O22" s="149">
        <f t="shared" si="3"/>
        <v>0</v>
      </c>
    </row>
    <row r="23" spans="1:15">
      <c r="A23" s="155">
        <v>17</v>
      </c>
      <c r="B23" s="156" t="s">
        <v>2056</v>
      </c>
      <c r="C23" s="157" t="s">
        <v>1967</v>
      </c>
      <c r="D23" s="158">
        <v>2</v>
      </c>
      <c r="E23" s="159">
        <v>2001.03</v>
      </c>
      <c r="F23" s="160"/>
      <c r="G23" s="161"/>
      <c r="H23" s="162">
        <v>5640</v>
      </c>
      <c r="I23" s="162">
        <v>0</v>
      </c>
      <c r="J23" s="162">
        <f t="shared" si="0"/>
        <v>5640</v>
      </c>
      <c r="K23" s="162">
        <f t="shared" si="1"/>
        <v>0</v>
      </c>
      <c r="L23" s="151">
        <v>-5640</v>
      </c>
      <c r="M23" s="150">
        <v>0</v>
      </c>
      <c r="N23" s="149">
        <f t="shared" si="2"/>
        <v>5640</v>
      </c>
      <c r="O23" s="149">
        <f t="shared" si="3"/>
        <v>0</v>
      </c>
    </row>
    <row r="24" spans="1:15">
      <c r="A24" s="155">
        <v>18</v>
      </c>
      <c r="B24" s="156" t="s">
        <v>2057</v>
      </c>
      <c r="C24" s="157" t="s">
        <v>1967</v>
      </c>
      <c r="D24" s="158">
        <v>1</v>
      </c>
      <c r="E24" s="159">
        <v>2001.03</v>
      </c>
      <c r="F24" s="160"/>
      <c r="G24" s="161"/>
      <c r="H24" s="162">
        <v>5620</v>
      </c>
      <c r="I24" s="162">
        <v>0</v>
      </c>
      <c r="J24" s="162">
        <f t="shared" si="0"/>
        <v>5620</v>
      </c>
      <c r="K24" s="162">
        <f t="shared" si="1"/>
        <v>0</v>
      </c>
      <c r="L24" s="151">
        <v>-5620</v>
      </c>
      <c r="M24" s="150">
        <v>0</v>
      </c>
      <c r="N24" s="149">
        <f t="shared" si="2"/>
        <v>5620</v>
      </c>
      <c r="O24" s="149">
        <f t="shared" si="3"/>
        <v>0</v>
      </c>
    </row>
    <row r="25" spans="1:15">
      <c r="A25" s="155">
        <v>19</v>
      </c>
      <c r="B25" s="156" t="s">
        <v>2058</v>
      </c>
      <c r="C25" s="157" t="s">
        <v>1967</v>
      </c>
      <c r="D25" s="158">
        <v>1</v>
      </c>
      <c r="E25" s="159">
        <v>2001.03</v>
      </c>
      <c r="F25" s="160"/>
      <c r="G25" s="161"/>
      <c r="H25" s="162">
        <v>2100</v>
      </c>
      <c r="I25" s="162">
        <v>0</v>
      </c>
      <c r="J25" s="162">
        <f t="shared" si="0"/>
        <v>2100</v>
      </c>
      <c r="K25" s="162">
        <f t="shared" si="1"/>
        <v>0</v>
      </c>
      <c r="L25" s="151">
        <v>-2100</v>
      </c>
      <c r="M25" s="150">
        <v>0</v>
      </c>
      <c r="N25" s="149">
        <f t="shared" si="2"/>
        <v>2100</v>
      </c>
      <c r="O25" s="149">
        <f t="shared" si="3"/>
        <v>0</v>
      </c>
    </row>
    <row r="26" spans="1:15">
      <c r="A26" s="155">
        <v>20</v>
      </c>
      <c r="B26" s="156" t="s">
        <v>2059</v>
      </c>
      <c r="C26" s="157" t="s">
        <v>1967</v>
      </c>
      <c r="D26" s="158">
        <v>1</v>
      </c>
      <c r="E26" s="159">
        <v>2004.06</v>
      </c>
      <c r="F26" s="160"/>
      <c r="G26" s="161"/>
      <c r="H26" s="162">
        <v>776</v>
      </c>
      <c r="I26" s="162">
        <v>0</v>
      </c>
      <c r="J26" s="162">
        <f t="shared" si="0"/>
        <v>776</v>
      </c>
      <c r="K26" s="162">
        <f t="shared" si="1"/>
        <v>0</v>
      </c>
      <c r="L26" s="151">
        <v>-776</v>
      </c>
      <c r="M26" s="150">
        <v>0</v>
      </c>
      <c r="N26" s="149">
        <f t="shared" si="2"/>
        <v>776</v>
      </c>
      <c r="O26" s="149">
        <f t="shared" si="3"/>
        <v>0</v>
      </c>
    </row>
    <row r="27" spans="1:15">
      <c r="A27" s="155">
        <v>21</v>
      </c>
      <c r="B27" s="156" t="s">
        <v>2060</v>
      </c>
      <c r="C27" s="157" t="s">
        <v>1967</v>
      </c>
      <c r="D27" s="158">
        <v>1</v>
      </c>
      <c r="E27" s="159">
        <v>2001.01</v>
      </c>
      <c r="F27" s="160"/>
      <c r="G27" s="161"/>
      <c r="H27" s="162">
        <v>24548</v>
      </c>
      <c r="I27" s="162">
        <v>0</v>
      </c>
      <c r="J27" s="162">
        <f t="shared" si="0"/>
        <v>24548</v>
      </c>
      <c r="K27" s="162">
        <f t="shared" si="1"/>
        <v>0</v>
      </c>
      <c r="L27" s="151">
        <v>-24548</v>
      </c>
      <c r="M27" s="150">
        <v>0</v>
      </c>
      <c r="N27" s="149">
        <f t="shared" si="2"/>
        <v>24548</v>
      </c>
      <c r="O27" s="149">
        <f t="shared" si="3"/>
        <v>0</v>
      </c>
    </row>
    <row r="28" spans="1:15">
      <c r="A28" s="155">
        <v>22</v>
      </c>
      <c r="B28" s="156" t="s">
        <v>2061</v>
      </c>
      <c r="C28" s="157" t="s">
        <v>1967</v>
      </c>
      <c r="D28" s="158">
        <v>1</v>
      </c>
      <c r="E28" s="159">
        <v>2001.03</v>
      </c>
      <c r="F28" s="160"/>
      <c r="G28" s="161"/>
      <c r="H28" s="162">
        <v>2620</v>
      </c>
      <c r="I28" s="162">
        <v>0</v>
      </c>
      <c r="J28" s="162">
        <f t="shared" si="0"/>
        <v>2620</v>
      </c>
      <c r="K28" s="162">
        <f t="shared" si="1"/>
        <v>0</v>
      </c>
      <c r="L28" s="151">
        <v>-2620</v>
      </c>
      <c r="M28" s="150">
        <v>0</v>
      </c>
      <c r="N28" s="149">
        <f t="shared" si="2"/>
        <v>2620</v>
      </c>
      <c r="O28" s="149">
        <f t="shared" si="3"/>
        <v>0</v>
      </c>
    </row>
    <row r="29" spans="1:15">
      <c r="A29" s="155">
        <v>23</v>
      </c>
      <c r="B29" s="156" t="s">
        <v>2062</v>
      </c>
      <c r="C29" s="157" t="s">
        <v>1967</v>
      </c>
      <c r="D29" s="158">
        <v>2</v>
      </c>
      <c r="E29" s="159">
        <v>2001.03</v>
      </c>
      <c r="F29" s="160"/>
      <c r="G29" s="161"/>
      <c r="H29" s="162">
        <v>5180</v>
      </c>
      <c r="I29" s="162">
        <v>0</v>
      </c>
      <c r="J29" s="162">
        <f t="shared" si="0"/>
        <v>5180</v>
      </c>
      <c r="K29" s="162">
        <f t="shared" si="1"/>
        <v>0</v>
      </c>
      <c r="L29" s="151">
        <v>-5180</v>
      </c>
      <c r="M29" s="150">
        <v>0</v>
      </c>
      <c r="N29" s="149">
        <f t="shared" si="2"/>
        <v>5180</v>
      </c>
      <c r="O29" s="149">
        <f t="shared" si="3"/>
        <v>0</v>
      </c>
    </row>
    <row r="30" spans="1:15">
      <c r="A30" s="155">
        <v>24</v>
      </c>
      <c r="B30" s="156" t="s">
        <v>2063</v>
      </c>
      <c r="C30" s="157" t="s">
        <v>1967</v>
      </c>
      <c r="D30" s="158">
        <v>1</v>
      </c>
      <c r="E30" s="159">
        <v>2004.12</v>
      </c>
      <c r="F30" s="160"/>
      <c r="G30" s="161"/>
      <c r="H30" s="162">
        <v>500</v>
      </c>
      <c r="I30" s="162">
        <v>0</v>
      </c>
      <c r="J30" s="162">
        <f t="shared" si="0"/>
        <v>500</v>
      </c>
      <c r="K30" s="162">
        <f t="shared" si="1"/>
        <v>0</v>
      </c>
      <c r="L30" s="151">
        <v>-500</v>
      </c>
      <c r="M30" s="150">
        <v>0</v>
      </c>
      <c r="N30" s="149">
        <f t="shared" si="2"/>
        <v>500</v>
      </c>
      <c r="O30" s="149">
        <f t="shared" si="3"/>
        <v>0</v>
      </c>
    </row>
    <row r="31" spans="1:15">
      <c r="A31" s="155">
        <v>25</v>
      </c>
      <c r="B31" s="156" t="s">
        <v>2064</v>
      </c>
      <c r="C31" s="157" t="s">
        <v>1967</v>
      </c>
      <c r="D31" s="158">
        <v>1</v>
      </c>
      <c r="E31" s="159">
        <v>2006.04</v>
      </c>
      <c r="F31" s="160"/>
      <c r="G31" s="161"/>
      <c r="H31" s="162">
        <v>700</v>
      </c>
      <c r="I31" s="162">
        <v>0</v>
      </c>
      <c r="J31" s="162">
        <f t="shared" si="0"/>
        <v>700</v>
      </c>
      <c r="K31" s="162">
        <f t="shared" si="1"/>
        <v>0</v>
      </c>
      <c r="L31" s="151">
        <v>-700</v>
      </c>
      <c r="M31" s="150">
        <v>0</v>
      </c>
      <c r="N31" s="149">
        <f t="shared" si="2"/>
        <v>700</v>
      </c>
      <c r="O31" s="149">
        <f t="shared" si="3"/>
        <v>0</v>
      </c>
    </row>
    <row r="32" spans="1:15">
      <c r="A32" s="155">
        <v>26</v>
      </c>
      <c r="B32" s="156" t="s">
        <v>2065</v>
      </c>
      <c r="C32" s="157" t="s">
        <v>1967</v>
      </c>
      <c r="D32" s="158">
        <v>4</v>
      </c>
      <c r="E32" s="159">
        <v>2007.06</v>
      </c>
      <c r="F32" s="160"/>
      <c r="G32" s="161"/>
      <c r="H32" s="162">
        <v>9920</v>
      </c>
      <c r="I32" s="162">
        <v>49.57</v>
      </c>
      <c r="J32" s="162">
        <f t="shared" si="0"/>
        <v>9920</v>
      </c>
      <c r="K32" s="162">
        <f t="shared" si="1"/>
        <v>49.57</v>
      </c>
      <c r="L32" s="151">
        <v>-9920</v>
      </c>
      <c r="M32" s="150">
        <v>-49.57</v>
      </c>
      <c r="N32" s="149">
        <f t="shared" si="2"/>
        <v>9920</v>
      </c>
      <c r="O32" s="149">
        <f t="shared" si="3"/>
        <v>49.57</v>
      </c>
    </row>
    <row r="33" spans="1:15">
      <c r="A33" s="155">
        <v>27</v>
      </c>
      <c r="B33" s="156" t="s">
        <v>2066</v>
      </c>
      <c r="C33" s="157" t="s">
        <v>1967</v>
      </c>
      <c r="D33" s="158">
        <v>1</v>
      </c>
      <c r="E33" s="159">
        <v>2007.06</v>
      </c>
      <c r="F33" s="160"/>
      <c r="G33" s="161"/>
      <c r="H33" s="162">
        <v>960</v>
      </c>
      <c r="I33" s="162">
        <v>4.8</v>
      </c>
      <c r="J33" s="162">
        <f t="shared" si="0"/>
        <v>960</v>
      </c>
      <c r="K33" s="162">
        <f t="shared" si="1"/>
        <v>4.8</v>
      </c>
      <c r="L33" s="151">
        <v>-960</v>
      </c>
      <c r="M33" s="150">
        <v>-4.8</v>
      </c>
      <c r="N33" s="149">
        <f t="shared" si="2"/>
        <v>960</v>
      </c>
      <c r="O33" s="149">
        <f t="shared" si="3"/>
        <v>4.8</v>
      </c>
    </row>
    <row r="34" spans="1:15">
      <c r="A34" s="155">
        <v>28</v>
      </c>
      <c r="B34" s="156" t="s">
        <v>2067</v>
      </c>
      <c r="C34" s="157" t="s">
        <v>1967</v>
      </c>
      <c r="D34" s="158">
        <v>1</v>
      </c>
      <c r="E34" s="159">
        <v>2008.07</v>
      </c>
      <c r="F34" s="160"/>
      <c r="G34" s="161"/>
      <c r="H34" s="162">
        <v>615</v>
      </c>
      <c r="I34" s="162">
        <v>0</v>
      </c>
      <c r="J34" s="162">
        <f t="shared" si="0"/>
        <v>615</v>
      </c>
      <c r="K34" s="162">
        <f t="shared" si="1"/>
        <v>0</v>
      </c>
      <c r="L34" s="151">
        <v>-615</v>
      </c>
      <c r="M34" s="150">
        <v>0</v>
      </c>
      <c r="N34" s="149">
        <f t="shared" si="2"/>
        <v>615</v>
      </c>
      <c r="O34" s="149">
        <f t="shared" si="3"/>
        <v>0</v>
      </c>
    </row>
    <row r="35" spans="1:15">
      <c r="A35" s="155">
        <v>29</v>
      </c>
      <c r="B35" s="156" t="s">
        <v>2068</v>
      </c>
      <c r="C35" s="157" t="s">
        <v>1967</v>
      </c>
      <c r="D35" s="158">
        <v>1</v>
      </c>
      <c r="E35" s="159">
        <v>2009.02</v>
      </c>
      <c r="F35" s="160"/>
      <c r="G35" s="161"/>
      <c r="H35" s="162">
        <v>950</v>
      </c>
      <c r="I35" s="162">
        <v>0</v>
      </c>
      <c r="J35" s="162">
        <f t="shared" si="0"/>
        <v>950</v>
      </c>
      <c r="K35" s="162">
        <f t="shared" si="1"/>
        <v>0</v>
      </c>
      <c r="L35" s="151">
        <v>-950</v>
      </c>
      <c r="M35" s="150">
        <v>0</v>
      </c>
      <c r="N35" s="149">
        <f t="shared" si="2"/>
        <v>950</v>
      </c>
      <c r="O35" s="149">
        <f t="shared" si="3"/>
        <v>0</v>
      </c>
    </row>
    <row r="36" spans="1:15">
      <c r="A36" s="155">
        <v>30</v>
      </c>
      <c r="B36" s="156" t="s">
        <v>2069</v>
      </c>
      <c r="C36" s="157" t="s">
        <v>1967</v>
      </c>
      <c r="D36" s="158">
        <v>1</v>
      </c>
      <c r="E36" s="159">
        <v>2009.05</v>
      </c>
      <c r="F36" s="160"/>
      <c r="G36" s="161"/>
      <c r="H36" s="162">
        <v>360</v>
      </c>
      <c r="I36" s="162">
        <v>0</v>
      </c>
      <c r="J36" s="162">
        <f t="shared" si="0"/>
        <v>360</v>
      </c>
      <c r="K36" s="162">
        <f t="shared" si="1"/>
        <v>0</v>
      </c>
      <c r="L36" s="151">
        <v>-360</v>
      </c>
      <c r="M36" s="150">
        <v>0</v>
      </c>
      <c r="N36" s="149">
        <f t="shared" si="2"/>
        <v>360</v>
      </c>
      <c r="O36" s="149">
        <f t="shared" si="3"/>
        <v>0</v>
      </c>
    </row>
    <row r="37" spans="1:15">
      <c r="A37" s="155">
        <v>31</v>
      </c>
      <c r="B37" s="156" t="s">
        <v>2070</v>
      </c>
      <c r="C37" s="157" t="s">
        <v>1967</v>
      </c>
      <c r="D37" s="158">
        <v>1</v>
      </c>
      <c r="E37" s="158">
        <v>2010.1</v>
      </c>
      <c r="F37" s="160"/>
      <c r="G37" s="161"/>
      <c r="H37" s="162">
        <v>6800</v>
      </c>
      <c r="I37" s="162">
        <v>0</v>
      </c>
      <c r="J37" s="162">
        <f t="shared" si="0"/>
        <v>6800</v>
      </c>
      <c r="K37" s="162">
        <f t="shared" si="1"/>
        <v>0</v>
      </c>
      <c r="L37" s="151">
        <v>-6800</v>
      </c>
      <c r="M37" s="150">
        <v>0</v>
      </c>
      <c r="N37" s="149">
        <f t="shared" si="2"/>
        <v>6800</v>
      </c>
      <c r="O37" s="149">
        <f t="shared" si="3"/>
        <v>0</v>
      </c>
    </row>
    <row r="38" spans="1:15">
      <c r="A38" s="155">
        <v>32</v>
      </c>
      <c r="B38" s="156" t="s">
        <v>2056</v>
      </c>
      <c r="C38" s="157" t="s">
        <v>1967</v>
      </c>
      <c r="D38" s="158">
        <v>1</v>
      </c>
      <c r="E38" s="158">
        <v>2015.01</v>
      </c>
      <c r="F38" s="160"/>
      <c r="G38" s="161"/>
      <c r="H38" s="162">
        <v>980</v>
      </c>
      <c r="I38" s="162">
        <v>9.8</v>
      </c>
      <c r="J38" s="162">
        <f t="shared" si="0"/>
        <v>980</v>
      </c>
      <c r="K38" s="162">
        <f t="shared" si="1"/>
        <v>9.8</v>
      </c>
      <c r="L38" s="151">
        <v>-980</v>
      </c>
      <c r="M38" s="150">
        <v>-9.8</v>
      </c>
      <c r="N38" s="149">
        <f t="shared" si="2"/>
        <v>980</v>
      </c>
      <c r="O38" s="149">
        <f t="shared" si="3"/>
        <v>9.8</v>
      </c>
    </row>
    <row r="39" spans="1:15">
      <c r="A39" s="155">
        <v>33</v>
      </c>
      <c r="B39" s="163" t="s">
        <v>2071</v>
      </c>
      <c r="C39" s="157" t="s">
        <v>1884</v>
      </c>
      <c r="D39" s="158">
        <v>2</v>
      </c>
      <c r="E39" s="158">
        <v>2007.08</v>
      </c>
      <c r="F39" s="160"/>
      <c r="G39" s="161"/>
      <c r="H39" s="162">
        <v>2750</v>
      </c>
      <c r="I39" s="162"/>
      <c r="J39" s="162">
        <f t="shared" ref="J39:J72" si="4">F39+H39</f>
        <v>2750</v>
      </c>
      <c r="K39" s="162">
        <f t="shared" ref="K39:K72" si="5">G39+I39</f>
        <v>0</v>
      </c>
      <c r="M39" s="150"/>
      <c r="N39" s="149"/>
      <c r="O39" s="149"/>
    </row>
    <row r="40" spans="1:15">
      <c r="A40" s="155">
        <v>34</v>
      </c>
      <c r="B40" s="163" t="s">
        <v>2072</v>
      </c>
      <c r="C40" s="157" t="s">
        <v>1884</v>
      </c>
      <c r="D40" s="158">
        <v>4</v>
      </c>
      <c r="E40" s="158">
        <v>2009.08</v>
      </c>
      <c r="F40" s="160"/>
      <c r="G40" s="161"/>
      <c r="H40" s="162">
        <v>3360</v>
      </c>
      <c r="I40" s="162"/>
      <c r="J40" s="162">
        <f t="shared" si="4"/>
        <v>3360</v>
      </c>
      <c r="K40" s="162">
        <f t="shared" si="5"/>
        <v>0</v>
      </c>
      <c r="L40" s="151">
        <v>-900</v>
      </c>
      <c r="M40" s="150">
        <f>-L40</f>
        <v>900</v>
      </c>
      <c r="N40" s="149"/>
      <c r="O40" s="149"/>
    </row>
    <row r="41" spans="1:15">
      <c r="A41" s="155">
        <v>35</v>
      </c>
      <c r="B41" s="163" t="s">
        <v>2073</v>
      </c>
      <c r="C41" s="157" t="s">
        <v>1884</v>
      </c>
      <c r="D41" s="158">
        <v>2</v>
      </c>
      <c r="E41" s="158">
        <v>2009.09</v>
      </c>
      <c r="F41" s="160"/>
      <c r="G41" s="161"/>
      <c r="H41" s="162">
        <v>900</v>
      </c>
      <c r="I41" s="162"/>
      <c r="J41" s="162">
        <f t="shared" si="4"/>
        <v>900</v>
      </c>
      <c r="K41" s="162">
        <f t="shared" si="5"/>
        <v>0</v>
      </c>
      <c r="L41" s="151">
        <v>-15000</v>
      </c>
      <c r="M41" s="150">
        <f t="shared" ref="M41:M48" si="6">-L41</f>
        <v>15000</v>
      </c>
      <c r="N41" s="149"/>
      <c r="O41" s="149"/>
    </row>
    <row r="42" spans="1:15">
      <c r="A42" s="155">
        <v>36</v>
      </c>
      <c r="B42" s="163" t="s">
        <v>2074</v>
      </c>
      <c r="C42" s="157" t="s">
        <v>1884</v>
      </c>
      <c r="D42" s="158">
        <v>1</v>
      </c>
      <c r="E42" s="158">
        <v>2001.02</v>
      </c>
      <c r="F42" s="160"/>
      <c r="G42" s="161"/>
      <c r="H42" s="162">
        <v>15000</v>
      </c>
      <c r="I42" s="162"/>
      <c r="J42" s="162">
        <f t="shared" si="4"/>
        <v>15000</v>
      </c>
      <c r="K42" s="162">
        <f t="shared" si="5"/>
        <v>0</v>
      </c>
      <c r="L42" s="151">
        <v>-2080</v>
      </c>
      <c r="M42" s="150">
        <f t="shared" si="6"/>
        <v>2080</v>
      </c>
      <c r="N42" s="149"/>
      <c r="O42" s="149"/>
    </row>
    <row r="43" spans="1:15">
      <c r="A43" s="155">
        <v>37</v>
      </c>
      <c r="B43" s="163" t="s">
        <v>2075</v>
      </c>
      <c r="C43" s="157" t="s">
        <v>1884</v>
      </c>
      <c r="D43" s="158">
        <v>4</v>
      </c>
      <c r="E43" s="158">
        <v>2001.04</v>
      </c>
      <c r="F43" s="160"/>
      <c r="G43" s="161"/>
      <c r="H43" s="162">
        <v>2080</v>
      </c>
      <c r="I43" s="162"/>
      <c r="J43" s="162">
        <f t="shared" si="4"/>
        <v>2080</v>
      </c>
      <c r="K43" s="162">
        <f t="shared" si="5"/>
        <v>0</v>
      </c>
      <c r="L43" s="151">
        <v>-13500</v>
      </c>
      <c r="M43" s="150">
        <f t="shared" si="6"/>
        <v>13500</v>
      </c>
      <c r="N43" s="149"/>
      <c r="O43" s="149"/>
    </row>
    <row r="44" spans="1:15">
      <c r="A44" s="155">
        <v>38</v>
      </c>
      <c r="B44" s="163" t="s">
        <v>2076</v>
      </c>
      <c r="C44" s="157" t="s">
        <v>1884</v>
      </c>
      <c r="D44" s="158">
        <v>25</v>
      </c>
      <c r="E44" s="158">
        <v>2001.04</v>
      </c>
      <c r="F44" s="160"/>
      <c r="G44" s="161"/>
      <c r="H44" s="162">
        <v>13500</v>
      </c>
      <c r="I44" s="162"/>
      <c r="J44" s="162">
        <f t="shared" si="4"/>
        <v>13500</v>
      </c>
      <c r="K44" s="162">
        <f t="shared" si="5"/>
        <v>0</v>
      </c>
      <c r="L44" s="151">
        <v>-6760</v>
      </c>
      <c r="M44" s="150">
        <f t="shared" si="6"/>
        <v>6760</v>
      </c>
      <c r="N44" s="149"/>
      <c r="O44" s="149"/>
    </row>
    <row r="45" spans="1:15">
      <c r="A45" s="155">
        <v>39</v>
      </c>
      <c r="B45" s="163" t="s">
        <v>2077</v>
      </c>
      <c r="C45" s="157" t="s">
        <v>2078</v>
      </c>
      <c r="D45" s="158">
        <v>15</v>
      </c>
      <c r="E45" s="158">
        <v>2001.04</v>
      </c>
      <c r="F45" s="160"/>
      <c r="G45" s="161"/>
      <c r="H45" s="162">
        <v>6760</v>
      </c>
      <c r="I45" s="162"/>
      <c r="J45" s="162">
        <f t="shared" si="4"/>
        <v>6760</v>
      </c>
      <c r="K45" s="162">
        <f t="shared" si="5"/>
        <v>0</v>
      </c>
      <c r="L45" s="151">
        <v>-5335</v>
      </c>
      <c r="M45" s="150">
        <f t="shared" si="6"/>
        <v>5335</v>
      </c>
      <c r="N45" s="149"/>
      <c r="O45" s="149"/>
    </row>
    <row r="46" spans="1:15">
      <c r="A46" s="155">
        <v>40</v>
      </c>
      <c r="B46" s="163" t="s">
        <v>2079</v>
      </c>
      <c r="C46" s="157" t="s">
        <v>1884</v>
      </c>
      <c r="D46" s="158">
        <v>11</v>
      </c>
      <c r="E46" s="158">
        <v>2001.04</v>
      </c>
      <c r="F46" s="160"/>
      <c r="G46" s="161"/>
      <c r="H46" s="162">
        <v>5335</v>
      </c>
      <c r="I46" s="162"/>
      <c r="J46" s="162">
        <f t="shared" si="4"/>
        <v>5335</v>
      </c>
      <c r="K46" s="162">
        <f t="shared" si="5"/>
        <v>0</v>
      </c>
      <c r="L46" s="151">
        <v>-4100</v>
      </c>
      <c r="M46" s="150">
        <f t="shared" si="6"/>
        <v>4100</v>
      </c>
      <c r="N46" s="149"/>
      <c r="O46" s="149"/>
    </row>
    <row r="47" spans="1:15">
      <c r="A47" s="155">
        <v>41</v>
      </c>
      <c r="B47" s="163" t="s">
        <v>2080</v>
      </c>
      <c r="C47" s="157" t="s">
        <v>1884</v>
      </c>
      <c r="D47" s="158">
        <v>1</v>
      </c>
      <c r="E47" s="158">
        <v>2001.04</v>
      </c>
      <c r="F47" s="160"/>
      <c r="G47" s="161"/>
      <c r="H47" s="162">
        <v>4100</v>
      </c>
      <c r="I47" s="162"/>
      <c r="J47" s="162">
        <f t="shared" si="4"/>
        <v>4100</v>
      </c>
      <c r="K47" s="162">
        <f t="shared" si="5"/>
        <v>0</v>
      </c>
      <c r="L47" s="151">
        <v>-1600</v>
      </c>
      <c r="M47" s="150">
        <f t="shared" si="6"/>
        <v>1600</v>
      </c>
      <c r="N47" s="149"/>
      <c r="O47" s="149"/>
    </row>
    <row r="48" spans="1:15">
      <c r="A48" s="155">
        <v>42</v>
      </c>
      <c r="B48" s="163" t="s">
        <v>2081</v>
      </c>
      <c r="C48" s="157" t="s">
        <v>2078</v>
      </c>
      <c r="D48" s="158">
        <v>1</v>
      </c>
      <c r="E48" s="158">
        <v>2001.04</v>
      </c>
      <c r="F48" s="160"/>
      <c r="G48" s="161"/>
      <c r="H48" s="162">
        <v>1600</v>
      </c>
      <c r="I48" s="162"/>
      <c r="J48" s="162">
        <f t="shared" si="4"/>
        <v>1600</v>
      </c>
      <c r="K48" s="162">
        <f t="shared" si="5"/>
        <v>0</v>
      </c>
      <c r="L48" s="151">
        <v>-1300</v>
      </c>
      <c r="M48" s="150">
        <f t="shared" si="6"/>
        <v>1300</v>
      </c>
      <c r="N48" s="149"/>
      <c r="O48" s="149"/>
    </row>
    <row r="49" spans="1:15">
      <c r="A49" s="155">
        <v>43</v>
      </c>
      <c r="B49" s="163" t="s">
        <v>2082</v>
      </c>
      <c r="C49" s="157" t="s">
        <v>2078</v>
      </c>
      <c r="D49" s="158">
        <v>2</v>
      </c>
      <c r="E49" s="158">
        <v>2001.04</v>
      </c>
      <c r="F49" s="160"/>
      <c r="G49" s="161"/>
      <c r="H49" s="162">
        <v>1300</v>
      </c>
      <c r="I49" s="162"/>
      <c r="J49" s="162">
        <f t="shared" si="4"/>
        <v>1300</v>
      </c>
      <c r="K49" s="162">
        <f t="shared" si="5"/>
        <v>0</v>
      </c>
      <c r="M49" s="150"/>
      <c r="N49" s="149"/>
      <c r="O49" s="149"/>
    </row>
    <row r="50" spans="1:15">
      <c r="A50" s="155">
        <v>44</v>
      </c>
      <c r="B50" s="163" t="s">
        <v>2083</v>
      </c>
      <c r="C50" s="157" t="s">
        <v>1967</v>
      </c>
      <c r="D50" s="158">
        <v>1</v>
      </c>
      <c r="E50" s="158">
        <v>2007.08</v>
      </c>
      <c r="F50" s="160"/>
      <c r="G50" s="161"/>
      <c r="H50" s="162">
        <v>1380</v>
      </c>
      <c r="I50" s="162">
        <v>0</v>
      </c>
      <c r="J50" s="162">
        <f t="shared" si="4"/>
        <v>1380</v>
      </c>
      <c r="K50" s="162">
        <f t="shared" si="5"/>
        <v>0</v>
      </c>
      <c r="L50" s="151">
        <v>-1380</v>
      </c>
      <c r="M50" s="150"/>
      <c r="N50" s="149">
        <f>-L50</f>
        <v>1380</v>
      </c>
      <c r="O50" s="149">
        <f>-M50</f>
        <v>0</v>
      </c>
    </row>
    <row r="51" spans="1:15">
      <c r="A51" s="155">
        <v>45</v>
      </c>
      <c r="B51" s="163" t="s">
        <v>2084</v>
      </c>
      <c r="C51" s="157" t="s">
        <v>1967</v>
      </c>
      <c r="D51" s="158">
        <v>1</v>
      </c>
      <c r="E51" s="158">
        <v>2008.05</v>
      </c>
      <c r="F51" s="160"/>
      <c r="G51" s="161"/>
      <c r="H51" s="162">
        <v>1800</v>
      </c>
      <c r="I51" s="162">
        <v>0</v>
      </c>
      <c r="J51" s="162">
        <f t="shared" si="4"/>
        <v>1800</v>
      </c>
      <c r="K51" s="162">
        <f t="shared" si="5"/>
        <v>0</v>
      </c>
      <c r="L51" s="151">
        <v>-1800</v>
      </c>
      <c r="M51" s="150"/>
      <c r="N51" s="149">
        <f t="shared" ref="N51:N72" si="7">-L51</f>
        <v>1800</v>
      </c>
      <c r="O51" s="149">
        <f t="shared" ref="O51:O72" si="8">-M51</f>
        <v>0</v>
      </c>
    </row>
    <row r="52" spans="1:15">
      <c r="A52" s="155">
        <v>46</v>
      </c>
      <c r="B52" s="163" t="s">
        <v>2085</v>
      </c>
      <c r="C52" s="157" t="s">
        <v>2086</v>
      </c>
      <c r="D52" s="158">
        <v>1</v>
      </c>
      <c r="E52" s="158">
        <v>2009.03</v>
      </c>
      <c r="F52" s="160"/>
      <c r="G52" s="161"/>
      <c r="H52" s="162">
        <v>4140</v>
      </c>
      <c r="I52" s="162">
        <v>0</v>
      </c>
      <c r="J52" s="162">
        <f t="shared" si="4"/>
        <v>4140</v>
      </c>
      <c r="K52" s="162">
        <f t="shared" si="5"/>
        <v>0</v>
      </c>
      <c r="L52" s="151">
        <v>-4140</v>
      </c>
      <c r="M52" s="150"/>
      <c r="N52" s="149">
        <f t="shared" si="7"/>
        <v>4140</v>
      </c>
      <c r="O52" s="149">
        <f t="shared" si="8"/>
        <v>0</v>
      </c>
    </row>
    <row r="53" spans="1:15">
      <c r="A53" s="155">
        <v>47</v>
      </c>
      <c r="B53" s="163" t="s">
        <v>2087</v>
      </c>
      <c r="C53" s="157" t="s">
        <v>1861</v>
      </c>
      <c r="D53" s="158">
        <v>5</v>
      </c>
      <c r="E53" s="158">
        <v>2001.02</v>
      </c>
      <c r="F53" s="160"/>
      <c r="G53" s="161"/>
      <c r="H53" s="162">
        <v>720</v>
      </c>
      <c r="I53" s="162">
        <v>0</v>
      </c>
      <c r="J53" s="162">
        <f t="shared" si="4"/>
        <v>720</v>
      </c>
      <c r="K53" s="162">
        <f t="shared" si="5"/>
        <v>0</v>
      </c>
      <c r="L53" s="151">
        <v>-720</v>
      </c>
      <c r="M53" s="150"/>
      <c r="N53" s="149">
        <f t="shared" si="7"/>
        <v>720</v>
      </c>
      <c r="O53" s="149">
        <f t="shared" si="8"/>
        <v>0</v>
      </c>
    </row>
    <row r="54" spans="1:15">
      <c r="A54" s="155">
        <v>48</v>
      </c>
      <c r="B54" s="163" t="s">
        <v>1599</v>
      </c>
      <c r="C54" s="157" t="s">
        <v>1861</v>
      </c>
      <c r="D54" s="158">
        <v>1</v>
      </c>
      <c r="E54" s="158">
        <v>2001.02</v>
      </c>
      <c r="F54" s="160"/>
      <c r="G54" s="161"/>
      <c r="H54" s="162">
        <v>251</v>
      </c>
      <c r="I54" s="162">
        <v>0</v>
      </c>
      <c r="J54" s="162">
        <f t="shared" si="4"/>
        <v>251</v>
      </c>
      <c r="K54" s="162">
        <f t="shared" si="5"/>
        <v>0</v>
      </c>
      <c r="L54" s="151">
        <v>-251</v>
      </c>
      <c r="M54" s="150"/>
      <c r="N54" s="149">
        <f t="shared" si="7"/>
        <v>251</v>
      </c>
      <c r="O54" s="149">
        <f t="shared" si="8"/>
        <v>0</v>
      </c>
    </row>
    <row r="55" spans="1:15">
      <c r="A55" s="155">
        <v>49</v>
      </c>
      <c r="B55" s="163" t="s">
        <v>2088</v>
      </c>
      <c r="C55" s="157" t="s">
        <v>1861</v>
      </c>
      <c r="D55" s="158">
        <v>1</v>
      </c>
      <c r="E55" s="158">
        <v>2001.03</v>
      </c>
      <c r="F55" s="160"/>
      <c r="G55" s="161"/>
      <c r="H55" s="162">
        <v>2340</v>
      </c>
      <c r="I55" s="162">
        <v>0</v>
      </c>
      <c r="J55" s="162">
        <f t="shared" si="4"/>
        <v>2340</v>
      </c>
      <c r="K55" s="162">
        <f t="shared" si="5"/>
        <v>0</v>
      </c>
      <c r="L55" s="151">
        <v>-2340</v>
      </c>
      <c r="M55" s="150"/>
      <c r="N55" s="149">
        <f t="shared" si="7"/>
        <v>2340</v>
      </c>
      <c r="O55" s="149">
        <f t="shared" si="8"/>
        <v>0</v>
      </c>
    </row>
    <row r="56" spans="1:15">
      <c r="A56" s="155">
        <v>50</v>
      </c>
      <c r="B56" s="163" t="s">
        <v>2089</v>
      </c>
      <c r="C56" s="157" t="s">
        <v>1967</v>
      </c>
      <c r="D56" s="158">
        <v>1</v>
      </c>
      <c r="E56" s="158">
        <v>2001.06</v>
      </c>
      <c r="F56" s="160"/>
      <c r="G56" s="161"/>
      <c r="H56" s="162">
        <v>850</v>
      </c>
      <c r="I56" s="162">
        <v>0</v>
      </c>
      <c r="J56" s="162">
        <f t="shared" si="4"/>
        <v>850</v>
      </c>
      <c r="K56" s="162">
        <f t="shared" si="5"/>
        <v>0</v>
      </c>
      <c r="L56" s="151">
        <v>-850</v>
      </c>
      <c r="M56" s="150"/>
      <c r="N56" s="149">
        <f t="shared" si="7"/>
        <v>850</v>
      </c>
      <c r="O56" s="149">
        <f t="shared" si="8"/>
        <v>0</v>
      </c>
    </row>
    <row r="57" spans="1:15">
      <c r="A57" s="155">
        <v>51</v>
      </c>
      <c r="B57" s="163" t="s">
        <v>2090</v>
      </c>
      <c r="C57" s="157" t="s">
        <v>1861</v>
      </c>
      <c r="D57" s="158">
        <v>1</v>
      </c>
      <c r="E57" s="158">
        <v>2004.02</v>
      </c>
      <c r="F57" s="160"/>
      <c r="G57" s="161"/>
      <c r="H57" s="162">
        <v>2100</v>
      </c>
      <c r="I57" s="162">
        <v>0</v>
      </c>
      <c r="J57" s="162">
        <f t="shared" si="4"/>
        <v>2100</v>
      </c>
      <c r="K57" s="162">
        <f t="shared" si="5"/>
        <v>0</v>
      </c>
      <c r="L57" s="151">
        <v>-2100</v>
      </c>
      <c r="M57" s="150"/>
      <c r="N57" s="149">
        <f t="shared" si="7"/>
        <v>2100</v>
      </c>
      <c r="O57" s="149">
        <f t="shared" si="8"/>
        <v>0</v>
      </c>
    </row>
    <row r="58" spans="1:15">
      <c r="A58" s="155">
        <v>52</v>
      </c>
      <c r="B58" s="163" t="s">
        <v>2091</v>
      </c>
      <c r="C58" s="157" t="s">
        <v>2086</v>
      </c>
      <c r="D58" s="158">
        <v>1</v>
      </c>
      <c r="E58" s="158">
        <v>2012.12</v>
      </c>
      <c r="F58" s="160"/>
      <c r="G58" s="161"/>
      <c r="H58" s="162">
        <v>4220</v>
      </c>
      <c r="I58" s="162">
        <v>0</v>
      </c>
      <c r="J58" s="162">
        <f t="shared" si="4"/>
        <v>4220</v>
      </c>
      <c r="K58" s="162">
        <f t="shared" si="5"/>
        <v>0</v>
      </c>
      <c r="L58" s="151">
        <v>-4220</v>
      </c>
      <c r="M58" s="150"/>
      <c r="N58" s="149">
        <f t="shared" si="7"/>
        <v>4220</v>
      </c>
      <c r="O58" s="149">
        <f t="shared" si="8"/>
        <v>0</v>
      </c>
    </row>
    <row r="59" spans="1:15">
      <c r="A59" s="155">
        <v>53</v>
      </c>
      <c r="B59" s="163" t="s">
        <v>2092</v>
      </c>
      <c r="C59" s="157" t="s">
        <v>1552</v>
      </c>
      <c r="D59" s="158">
        <v>1</v>
      </c>
      <c r="E59" s="158">
        <v>2001.02</v>
      </c>
      <c r="F59" s="160"/>
      <c r="G59" s="161"/>
      <c r="H59" s="162">
        <v>600</v>
      </c>
      <c r="I59" s="162">
        <v>0</v>
      </c>
      <c r="J59" s="162">
        <f t="shared" si="4"/>
        <v>600</v>
      </c>
      <c r="K59" s="162">
        <f t="shared" si="5"/>
        <v>0</v>
      </c>
      <c r="L59" s="151">
        <v>-600</v>
      </c>
      <c r="M59" s="150">
        <v>0</v>
      </c>
      <c r="N59" s="149">
        <f t="shared" si="7"/>
        <v>600</v>
      </c>
      <c r="O59" s="149">
        <f t="shared" si="8"/>
        <v>0</v>
      </c>
    </row>
    <row r="60" spans="1:15">
      <c r="A60" s="155">
        <v>54</v>
      </c>
      <c r="B60" s="163" t="s">
        <v>2093</v>
      </c>
      <c r="C60" s="157" t="s">
        <v>1861</v>
      </c>
      <c r="D60" s="158">
        <v>1</v>
      </c>
      <c r="E60" s="158">
        <v>2001.03</v>
      </c>
      <c r="F60" s="160"/>
      <c r="G60" s="161"/>
      <c r="H60" s="162">
        <v>3265</v>
      </c>
      <c r="I60" s="162">
        <v>0</v>
      </c>
      <c r="J60" s="162">
        <f t="shared" si="4"/>
        <v>3265</v>
      </c>
      <c r="K60" s="162">
        <f t="shared" si="5"/>
        <v>0</v>
      </c>
      <c r="L60" s="151">
        <v>-3265</v>
      </c>
      <c r="M60" s="150">
        <v>0</v>
      </c>
      <c r="N60" s="149">
        <f t="shared" si="7"/>
        <v>3265</v>
      </c>
      <c r="O60" s="149">
        <f t="shared" si="8"/>
        <v>0</v>
      </c>
    </row>
    <row r="61" spans="1:15">
      <c r="A61" s="155">
        <v>55</v>
      </c>
      <c r="B61" s="163" t="s">
        <v>2094</v>
      </c>
      <c r="C61" s="157" t="s">
        <v>1861</v>
      </c>
      <c r="D61" s="158">
        <v>2</v>
      </c>
      <c r="E61" s="158">
        <v>2001.06</v>
      </c>
      <c r="F61" s="160"/>
      <c r="G61" s="161"/>
      <c r="H61" s="162">
        <v>3300</v>
      </c>
      <c r="I61" s="162">
        <v>0</v>
      </c>
      <c r="J61" s="162">
        <f t="shared" si="4"/>
        <v>3300</v>
      </c>
      <c r="K61" s="162">
        <f t="shared" si="5"/>
        <v>0</v>
      </c>
      <c r="L61" s="151">
        <v>-3300</v>
      </c>
      <c r="M61" s="150">
        <v>0</v>
      </c>
      <c r="N61" s="149">
        <f t="shared" si="7"/>
        <v>3300</v>
      </c>
      <c r="O61" s="149">
        <f t="shared" si="8"/>
        <v>0</v>
      </c>
    </row>
    <row r="62" spans="1:15">
      <c r="A62" s="155">
        <v>56</v>
      </c>
      <c r="B62" s="163" t="s">
        <v>2095</v>
      </c>
      <c r="C62" s="157" t="s">
        <v>2078</v>
      </c>
      <c r="D62" s="158">
        <v>2</v>
      </c>
      <c r="E62" s="158">
        <v>2001.06</v>
      </c>
      <c r="F62" s="160"/>
      <c r="G62" s="161"/>
      <c r="H62" s="162">
        <v>2240</v>
      </c>
      <c r="I62" s="162">
        <v>0</v>
      </c>
      <c r="J62" s="162">
        <f t="shared" si="4"/>
        <v>2240</v>
      </c>
      <c r="K62" s="162">
        <f t="shared" si="5"/>
        <v>0</v>
      </c>
      <c r="L62" s="151">
        <v>-2240</v>
      </c>
      <c r="M62" s="150">
        <v>0</v>
      </c>
      <c r="N62" s="149">
        <f t="shared" si="7"/>
        <v>2240</v>
      </c>
      <c r="O62" s="149">
        <f t="shared" si="8"/>
        <v>0</v>
      </c>
    </row>
    <row r="63" spans="1:15">
      <c r="A63" s="155">
        <v>57</v>
      </c>
      <c r="B63" s="163" t="s">
        <v>2096</v>
      </c>
      <c r="C63" s="157" t="s">
        <v>2086</v>
      </c>
      <c r="D63" s="158">
        <v>1</v>
      </c>
      <c r="E63" s="158">
        <v>2001.01</v>
      </c>
      <c r="F63" s="160"/>
      <c r="G63" s="161"/>
      <c r="H63" s="162">
        <v>113950</v>
      </c>
      <c r="I63" s="162">
        <v>0</v>
      </c>
      <c r="J63" s="162">
        <f t="shared" si="4"/>
        <v>113950</v>
      </c>
      <c r="K63" s="162">
        <f t="shared" si="5"/>
        <v>0</v>
      </c>
      <c r="L63" s="151">
        <v>-113950</v>
      </c>
      <c r="M63" s="150">
        <v>0</v>
      </c>
      <c r="N63" s="149">
        <f t="shared" si="7"/>
        <v>113950</v>
      </c>
      <c r="O63" s="149">
        <f t="shared" si="8"/>
        <v>0</v>
      </c>
    </row>
    <row r="64" spans="1:15">
      <c r="A64" s="155">
        <v>58</v>
      </c>
      <c r="B64" s="163" t="s">
        <v>2097</v>
      </c>
      <c r="C64" s="157" t="s">
        <v>2086</v>
      </c>
      <c r="D64" s="158">
        <v>1</v>
      </c>
      <c r="E64" s="158">
        <v>2001.01</v>
      </c>
      <c r="F64" s="160"/>
      <c r="G64" s="161"/>
      <c r="H64" s="162">
        <v>75000</v>
      </c>
      <c r="I64" s="162">
        <v>0</v>
      </c>
      <c r="J64" s="162">
        <f t="shared" si="4"/>
        <v>75000</v>
      </c>
      <c r="K64" s="162">
        <f t="shared" si="5"/>
        <v>0</v>
      </c>
      <c r="L64" s="151">
        <v>-75000</v>
      </c>
      <c r="M64" s="150">
        <v>0</v>
      </c>
      <c r="N64" s="149">
        <f t="shared" si="7"/>
        <v>75000</v>
      </c>
      <c r="O64" s="149">
        <f t="shared" si="8"/>
        <v>0</v>
      </c>
    </row>
    <row r="65" spans="1:15">
      <c r="A65" s="155">
        <v>59</v>
      </c>
      <c r="B65" s="163" t="s">
        <v>2098</v>
      </c>
      <c r="C65" s="157" t="s">
        <v>1967</v>
      </c>
      <c r="D65" s="158">
        <v>1</v>
      </c>
      <c r="E65" s="158">
        <v>2002.06</v>
      </c>
      <c r="F65" s="160"/>
      <c r="G65" s="161"/>
      <c r="H65" s="162">
        <v>1180</v>
      </c>
      <c r="I65" s="162">
        <v>0</v>
      </c>
      <c r="J65" s="162">
        <f t="shared" si="4"/>
        <v>1180</v>
      </c>
      <c r="K65" s="162">
        <f t="shared" si="5"/>
        <v>0</v>
      </c>
      <c r="L65" s="151">
        <v>-1180</v>
      </c>
      <c r="M65" s="150">
        <v>0</v>
      </c>
      <c r="N65" s="149">
        <f t="shared" si="7"/>
        <v>1180</v>
      </c>
      <c r="O65" s="149">
        <f t="shared" si="8"/>
        <v>0</v>
      </c>
    </row>
    <row r="66" spans="1:15">
      <c r="A66" s="155">
        <v>60</v>
      </c>
      <c r="B66" s="163" t="s">
        <v>2099</v>
      </c>
      <c r="C66" s="157" t="s">
        <v>2078</v>
      </c>
      <c r="D66" s="158">
        <v>1</v>
      </c>
      <c r="E66" s="158">
        <v>2001.01</v>
      </c>
      <c r="F66" s="160"/>
      <c r="G66" s="161"/>
      <c r="H66" s="162">
        <v>945</v>
      </c>
      <c r="I66" s="162">
        <v>4.73</v>
      </c>
      <c r="J66" s="162">
        <f t="shared" si="4"/>
        <v>945</v>
      </c>
      <c r="K66" s="162">
        <f t="shared" si="5"/>
        <v>4.73</v>
      </c>
      <c r="L66" s="151">
        <v>-945</v>
      </c>
      <c r="M66" s="150">
        <v>-4.73</v>
      </c>
      <c r="N66" s="149">
        <f t="shared" si="7"/>
        <v>945</v>
      </c>
      <c r="O66" s="149">
        <f t="shared" si="8"/>
        <v>4.73</v>
      </c>
    </row>
    <row r="67" spans="1:15">
      <c r="A67" s="155">
        <v>61</v>
      </c>
      <c r="B67" s="163" t="s">
        <v>2100</v>
      </c>
      <c r="C67" s="157" t="s">
        <v>1861</v>
      </c>
      <c r="D67" s="158">
        <v>1</v>
      </c>
      <c r="E67" s="158">
        <v>2007.04</v>
      </c>
      <c r="F67" s="160"/>
      <c r="G67" s="161"/>
      <c r="H67" s="162">
        <v>7760</v>
      </c>
      <c r="I67" s="162">
        <v>0</v>
      </c>
      <c r="J67" s="162">
        <f t="shared" si="4"/>
        <v>7760</v>
      </c>
      <c r="K67" s="162">
        <f t="shared" si="5"/>
        <v>0</v>
      </c>
      <c r="L67" s="151">
        <v>-7760</v>
      </c>
      <c r="M67" s="150">
        <v>0</v>
      </c>
      <c r="N67" s="149">
        <f t="shared" si="7"/>
        <v>7760</v>
      </c>
      <c r="O67" s="149">
        <f t="shared" si="8"/>
        <v>0</v>
      </c>
    </row>
    <row r="68" spans="1:15">
      <c r="A68" s="155">
        <v>62</v>
      </c>
      <c r="B68" s="163" t="s">
        <v>2101</v>
      </c>
      <c r="C68" s="157" t="s">
        <v>1861</v>
      </c>
      <c r="D68" s="158">
        <v>6</v>
      </c>
      <c r="E68" s="158">
        <v>2007.04</v>
      </c>
      <c r="F68" s="160"/>
      <c r="G68" s="161"/>
      <c r="H68" s="162">
        <v>6900</v>
      </c>
      <c r="I68" s="162">
        <v>0</v>
      </c>
      <c r="J68" s="162">
        <f t="shared" si="4"/>
        <v>6900</v>
      </c>
      <c r="K68" s="162">
        <f t="shared" si="5"/>
        <v>0</v>
      </c>
      <c r="L68" s="151">
        <v>-6900</v>
      </c>
      <c r="M68" s="150">
        <v>0</v>
      </c>
      <c r="N68" s="149">
        <f t="shared" si="7"/>
        <v>6900</v>
      </c>
      <c r="O68" s="149">
        <f t="shared" si="8"/>
        <v>0</v>
      </c>
    </row>
    <row r="69" spans="1:15">
      <c r="A69" s="155">
        <v>63</v>
      </c>
      <c r="B69" s="163" t="s">
        <v>2102</v>
      </c>
      <c r="C69" s="157" t="s">
        <v>1552</v>
      </c>
      <c r="D69" s="158">
        <v>1</v>
      </c>
      <c r="E69" s="158">
        <v>2008.05</v>
      </c>
      <c r="F69" s="160"/>
      <c r="G69" s="161"/>
      <c r="H69" s="162">
        <v>2300</v>
      </c>
      <c r="I69" s="162">
        <v>0</v>
      </c>
      <c r="J69" s="162">
        <f t="shared" si="4"/>
        <v>2300</v>
      </c>
      <c r="K69" s="162">
        <f t="shared" si="5"/>
        <v>0</v>
      </c>
      <c r="L69" s="151">
        <v>-2300</v>
      </c>
      <c r="M69" s="150">
        <v>0</v>
      </c>
      <c r="N69" s="149">
        <f t="shared" si="7"/>
        <v>2300</v>
      </c>
      <c r="O69" s="149">
        <f t="shared" si="8"/>
        <v>0</v>
      </c>
    </row>
    <row r="70" spans="1:15">
      <c r="A70" s="155">
        <v>64</v>
      </c>
      <c r="B70" s="163" t="s">
        <v>2103</v>
      </c>
      <c r="C70" s="157" t="s">
        <v>1861</v>
      </c>
      <c r="D70" s="158">
        <v>2</v>
      </c>
      <c r="E70" s="158">
        <v>2008.05</v>
      </c>
      <c r="F70" s="160"/>
      <c r="G70" s="161"/>
      <c r="H70" s="162">
        <v>1060</v>
      </c>
      <c r="I70" s="162">
        <v>0</v>
      </c>
      <c r="J70" s="162">
        <f t="shared" si="4"/>
        <v>1060</v>
      </c>
      <c r="K70" s="162">
        <f t="shared" si="5"/>
        <v>0</v>
      </c>
      <c r="L70" s="151">
        <v>-1060</v>
      </c>
      <c r="M70" s="150">
        <v>0</v>
      </c>
      <c r="N70" s="149">
        <f t="shared" si="7"/>
        <v>1060</v>
      </c>
      <c r="O70" s="149">
        <f t="shared" si="8"/>
        <v>0</v>
      </c>
    </row>
    <row r="71" spans="1:15">
      <c r="A71" s="155">
        <v>65</v>
      </c>
      <c r="B71" s="163" t="s">
        <v>2104</v>
      </c>
      <c r="C71" s="157" t="s">
        <v>2086</v>
      </c>
      <c r="D71" s="158">
        <v>1</v>
      </c>
      <c r="E71" s="158">
        <v>2009.01</v>
      </c>
      <c r="F71" s="160"/>
      <c r="G71" s="161"/>
      <c r="H71" s="162">
        <v>25400</v>
      </c>
      <c r="I71" s="162">
        <v>0</v>
      </c>
      <c r="J71" s="162">
        <f t="shared" si="4"/>
        <v>25400</v>
      </c>
      <c r="K71" s="162">
        <f t="shared" si="5"/>
        <v>0</v>
      </c>
      <c r="L71" s="151">
        <v>-25400</v>
      </c>
      <c r="M71" s="150">
        <v>0</v>
      </c>
      <c r="N71" s="149">
        <f t="shared" si="7"/>
        <v>25400</v>
      </c>
      <c r="O71" s="149">
        <f t="shared" si="8"/>
        <v>0</v>
      </c>
    </row>
    <row r="72" spans="1:15">
      <c r="A72" s="155">
        <v>66</v>
      </c>
      <c r="B72" s="163" t="s">
        <v>2105</v>
      </c>
      <c r="C72" s="157" t="s">
        <v>2086</v>
      </c>
      <c r="D72" s="158">
        <v>1</v>
      </c>
      <c r="E72" s="158">
        <v>2010.1</v>
      </c>
      <c r="F72" s="160"/>
      <c r="G72" s="161">
        <v>0</v>
      </c>
      <c r="H72" s="162">
        <v>20500</v>
      </c>
      <c r="I72" s="162">
        <v>0</v>
      </c>
      <c r="J72" s="162">
        <f t="shared" si="4"/>
        <v>20500</v>
      </c>
      <c r="K72" s="162">
        <f t="shared" si="5"/>
        <v>0</v>
      </c>
      <c r="L72" s="151">
        <v>-20500</v>
      </c>
      <c r="M72" s="150">
        <v>0</v>
      </c>
      <c r="N72" s="149">
        <f t="shared" si="7"/>
        <v>20500</v>
      </c>
      <c r="O72" s="149">
        <f t="shared" si="8"/>
        <v>0</v>
      </c>
    </row>
    <row r="73" spans="1:15">
      <c r="A73" s="168"/>
      <c r="B73" s="163"/>
      <c r="C73" s="157"/>
      <c r="D73" s="158"/>
      <c r="E73" s="158"/>
      <c r="F73" s="160"/>
      <c r="G73" s="161"/>
      <c r="H73" s="162"/>
      <c r="I73" s="162"/>
      <c r="J73" s="162"/>
      <c r="K73" s="162"/>
      <c r="M73" s="150"/>
      <c r="N73" s="149"/>
      <c r="O73" s="149"/>
    </row>
    <row r="74" spans="1:11">
      <c r="A74" s="117" t="s">
        <v>474</v>
      </c>
      <c r="B74" s="90"/>
      <c r="C74" s="31"/>
      <c r="D74" s="31"/>
      <c r="E74" s="91" t="s">
        <v>1992</v>
      </c>
      <c r="F74" s="169">
        <f>SUM(F7:F38)</f>
        <v>0</v>
      </c>
      <c r="G74" s="169">
        <f>SUM(G7:G38)</f>
        <v>0</v>
      </c>
      <c r="H74" s="169">
        <f>SUM(H7:H72)</f>
        <v>522517</v>
      </c>
      <c r="I74" s="169">
        <f>SUM(I7:I72)</f>
        <v>127.37</v>
      </c>
      <c r="J74" s="169">
        <f>SUM(J7:J72)</f>
        <v>522517</v>
      </c>
      <c r="K74" s="169">
        <f>SUM(K7:K72)</f>
        <v>127.37</v>
      </c>
    </row>
    <row r="75" ht="21.95" customHeight="1" spans="1:11">
      <c r="A75" s="117" t="s">
        <v>475</v>
      </c>
      <c r="B75" s="90"/>
      <c r="C75" s="31"/>
      <c r="D75" s="31"/>
      <c r="E75" s="91"/>
      <c r="F75" s="169">
        <f>SUM(F7:F38)</f>
        <v>0</v>
      </c>
      <c r="G75" s="169">
        <f>SUM(G7:G38)</f>
        <v>0</v>
      </c>
      <c r="H75" s="106">
        <f t="shared" ref="H75:K75" si="9">H74</f>
        <v>522517</v>
      </c>
      <c r="I75" s="106">
        <f t="shared" si="9"/>
        <v>127.37</v>
      </c>
      <c r="J75" s="169">
        <f t="shared" si="9"/>
        <v>522517</v>
      </c>
      <c r="K75" s="169">
        <f t="shared" si="9"/>
        <v>127.37</v>
      </c>
    </row>
    <row r="77" spans="6:7">
      <c r="F77" s="170"/>
      <c r="G77" s="170"/>
    </row>
  </sheetData>
  <autoFilter ref="F6:K75">
    <extLst/>
  </autoFilter>
  <mergeCells count="13">
    <mergeCell ref="A1:K1"/>
    <mergeCell ref="A3:K3"/>
    <mergeCell ref="J4:K4"/>
    <mergeCell ref="F5:G5"/>
    <mergeCell ref="H5:I5"/>
    <mergeCell ref="J5:K5"/>
    <mergeCell ref="A74:B74"/>
    <mergeCell ref="A75:B75"/>
    <mergeCell ref="A5:A6"/>
    <mergeCell ref="B5:B6"/>
    <mergeCell ref="C5:C6"/>
    <mergeCell ref="D5:D6"/>
    <mergeCell ref="E5:E6"/>
  </mergeCells>
  <pageMargins left="0.751388888888889" right="0.751388888888889" top="1" bottom="1" header="0.507638888888889" footer="0.507638888888889"/>
  <pageSetup paperSize="9" scale="97" orientation="landscape" horizontalDpi="600"/>
  <headerFooter>
    <oddFooter>&amp;C第 &amp;P 页，共 &amp;N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218"/>
  <sheetViews>
    <sheetView view="pageBreakPreview" zoomScaleNormal="100" zoomScaleSheetLayoutView="100" topLeftCell="A31" workbookViewId="0">
      <selection activeCell="B35" sqref="B35"/>
    </sheetView>
  </sheetViews>
  <sheetFormatPr defaultColWidth="9" defaultRowHeight="22.5" customHeight="1"/>
  <cols>
    <col min="1" max="1" width="5.5" style="10" customWidth="1"/>
    <col min="2" max="2" width="35.375" style="10" customWidth="1"/>
    <col min="3" max="3" width="14.5" style="10" customWidth="1"/>
    <col min="4" max="4" width="13" style="68" customWidth="1"/>
    <col min="5" max="5" width="12.375" style="10" customWidth="1"/>
    <col min="6" max="6" width="11.25" style="10" customWidth="1"/>
    <col min="7" max="7" width="14.25" style="10" customWidth="1"/>
    <col min="8" max="8" width="12.625" style="10" customWidth="1"/>
    <col min="9" max="9" width="11.75" style="10" customWidth="1"/>
    <col min="10" max="16384" width="9" style="10"/>
  </cols>
  <sheetData>
    <row r="1" ht="27" customHeight="1" spans="1:8">
      <c r="A1" s="12" t="s">
        <v>2106</v>
      </c>
      <c r="B1" s="12"/>
      <c r="C1" s="12"/>
      <c r="D1" s="12"/>
      <c r="E1" s="12"/>
      <c r="F1" s="12"/>
      <c r="G1" s="12"/>
      <c r="H1" s="12"/>
    </row>
    <row r="2" ht="2.25" hidden="1" customHeight="1" spans="1:8">
      <c r="A2" s="12"/>
      <c r="B2" s="35"/>
      <c r="C2" s="12"/>
      <c r="E2" s="12"/>
      <c r="F2" s="12"/>
      <c r="G2" s="12"/>
      <c r="H2" s="12"/>
    </row>
    <row r="3" ht="21" customHeight="1" spans="1:8">
      <c r="A3" s="13" t="str">
        <f>固定资产清查汇总表!A3</f>
        <v>清查基准日：2018年12月31日</v>
      </c>
      <c r="B3" s="13"/>
      <c r="C3" s="13"/>
      <c r="D3" s="13"/>
      <c r="E3" s="13"/>
      <c r="F3" s="13"/>
      <c r="G3" s="13"/>
      <c r="H3" s="13"/>
    </row>
    <row r="4" ht="20.25" customHeight="1" spans="1:10">
      <c r="A4" s="15" t="str">
        <f>固定资产清查汇总表!A4</f>
        <v>资产占有单位名称：杭州中惠医疗器械有限公司</v>
      </c>
      <c r="B4" s="15"/>
      <c r="C4" s="15"/>
      <c r="D4" s="15"/>
      <c r="E4" s="15"/>
      <c r="F4" s="15"/>
      <c r="G4" s="70" t="s">
        <v>126</v>
      </c>
      <c r="H4" s="70"/>
      <c r="I4" s="70"/>
      <c r="J4" s="15"/>
    </row>
    <row r="5" ht="12.75" customHeight="1" spans="1:8">
      <c r="A5" s="71" t="s">
        <v>461</v>
      </c>
      <c r="B5" s="71" t="s">
        <v>2107</v>
      </c>
      <c r="C5" s="71" t="s">
        <v>477</v>
      </c>
      <c r="D5" s="139" t="s">
        <v>2108</v>
      </c>
      <c r="E5" s="140" t="s">
        <v>463</v>
      </c>
      <c r="F5" s="140" t="s">
        <v>464</v>
      </c>
      <c r="G5" s="71" t="s">
        <v>2109</v>
      </c>
      <c r="H5" s="71" t="s">
        <v>2110</v>
      </c>
    </row>
    <row r="6" ht="17" customHeight="1" spans="1:8">
      <c r="A6" s="75"/>
      <c r="B6" s="75"/>
      <c r="C6" s="75"/>
      <c r="D6" s="141"/>
      <c r="E6" s="75"/>
      <c r="F6" s="142"/>
      <c r="G6" s="75"/>
      <c r="H6" s="75"/>
    </row>
    <row r="7" ht="20" customHeight="1" spans="1:8">
      <c r="A7" s="18">
        <v>1</v>
      </c>
      <c r="B7" s="143" t="s">
        <v>2111</v>
      </c>
      <c r="C7" s="108" t="s">
        <v>483</v>
      </c>
      <c r="D7" s="91" t="s">
        <v>490</v>
      </c>
      <c r="E7" s="86">
        <v>5922.25</v>
      </c>
      <c r="F7" s="86"/>
      <c r="G7" s="86">
        <f>E7+F7</f>
        <v>5922.25</v>
      </c>
      <c r="H7" s="30"/>
    </row>
    <row r="8" ht="20" customHeight="1" spans="1:8">
      <c r="A8" s="18">
        <v>2</v>
      </c>
      <c r="B8" s="143" t="s">
        <v>2112</v>
      </c>
      <c r="C8" s="108" t="s">
        <v>483</v>
      </c>
      <c r="D8" s="91" t="s">
        <v>486</v>
      </c>
      <c r="E8" s="86">
        <v>11487.18</v>
      </c>
      <c r="F8" s="86"/>
      <c r="G8" s="86">
        <f t="shared" ref="G8:G21" si="0">E8+F8</f>
        <v>11487.18</v>
      </c>
      <c r="H8" s="30"/>
    </row>
    <row r="9" ht="20" customHeight="1" spans="1:8">
      <c r="A9" s="18">
        <v>3</v>
      </c>
      <c r="B9" s="143" t="s">
        <v>2113</v>
      </c>
      <c r="C9" s="108" t="s">
        <v>483</v>
      </c>
      <c r="D9" s="91" t="s">
        <v>484</v>
      </c>
      <c r="E9" s="86">
        <v>2406.99</v>
      </c>
      <c r="F9" s="86"/>
      <c r="G9" s="86">
        <f t="shared" si="0"/>
        <v>2406.99</v>
      </c>
      <c r="H9" s="30"/>
    </row>
    <row r="10" ht="20" customHeight="1" spans="1:8">
      <c r="A10" s="18">
        <v>4</v>
      </c>
      <c r="B10" s="143" t="s">
        <v>2114</v>
      </c>
      <c r="C10" s="108" t="s">
        <v>483</v>
      </c>
      <c r="D10" s="91" t="s">
        <v>484</v>
      </c>
      <c r="E10" s="86">
        <v>51872.36</v>
      </c>
      <c r="F10" s="86"/>
      <c r="G10" s="86">
        <f t="shared" si="0"/>
        <v>51872.36</v>
      </c>
      <c r="H10" s="30"/>
    </row>
    <row r="11" ht="20" customHeight="1" spans="1:8">
      <c r="A11" s="18">
        <v>5</v>
      </c>
      <c r="B11" s="143" t="s">
        <v>2115</v>
      </c>
      <c r="C11" s="108" t="s">
        <v>483</v>
      </c>
      <c r="D11" s="91" t="s">
        <v>486</v>
      </c>
      <c r="E11" s="86">
        <v>1380</v>
      </c>
      <c r="F11" s="86"/>
      <c r="G11" s="86">
        <f t="shared" si="0"/>
        <v>1380</v>
      </c>
      <c r="H11" s="30"/>
    </row>
    <row r="12" ht="20" customHeight="1" spans="1:8">
      <c r="A12" s="18">
        <v>6</v>
      </c>
      <c r="B12" s="143" t="s">
        <v>2116</v>
      </c>
      <c r="C12" s="108" t="s">
        <v>483</v>
      </c>
      <c r="D12" s="91" t="s">
        <v>484</v>
      </c>
      <c r="E12" s="86">
        <v>14133.39</v>
      </c>
      <c r="F12" s="86"/>
      <c r="G12" s="86">
        <f t="shared" si="0"/>
        <v>14133.39</v>
      </c>
      <c r="H12" s="30"/>
    </row>
    <row r="13" ht="20" customHeight="1" spans="1:8">
      <c r="A13" s="18">
        <v>7</v>
      </c>
      <c r="B13" s="143" t="s">
        <v>2117</v>
      </c>
      <c r="C13" s="108" t="s">
        <v>483</v>
      </c>
      <c r="D13" s="91" t="s">
        <v>484</v>
      </c>
      <c r="E13" s="86">
        <v>9888.02</v>
      </c>
      <c r="F13" s="86"/>
      <c r="G13" s="86">
        <f t="shared" si="0"/>
        <v>9888.02</v>
      </c>
      <c r="H13" s="30"/>
    </row>
    <row r="14" ht="20" customHeight="1" spans="1:8">
      <c r="A14" s="18">
        <v>8</v>
      </c>
      <c r="B14" s="143" t="s">
        <v>2118</v>
      </c>
      <c r="C14" s="108" t="s">
        <v>483</v>
      </c>
      <c r="D14" s="91" t="s">
        <v>484</v>
      </c>
      <c r="E14" s="86">
        <v>12398.83</v>
      </c>
      <c r="F14" s="86"/>
      <c r="G14" s="86">
        <f t="shared" si="0"/>
        <v>12398.83</v>
      </c>
      <c r="H14" s="30"/>
    </row>
    <row r="15" ht="20" customHeight="1" spans="1:8">
      <c r="A15" s="18">
        <v>9</v>
      </c>
      <c r="B15" s="143" t="s">
        <v>2119</v>
      </c>
      <c r="C15" s="108" t="s">
        <v>483</v>
      </c>
      <c r="D15" s="91" t="s">
        <v>484</v>
      </c>
      <c r="E15" s="86">
        <v>6689.6</v>
      </c>
      <c r="F15" s="86"/>
      <c r="G15" s="86">
        <f t="shared" si="0"/>
        <v>6689.6</v>
      </c>
      <c r="H15" s="30"/>
    </row>
    <row r="16" ht="20" customHeight="1" spans="1:8">
      <c r="A16" s="18">
        <v>10</v>
      </c>
      <c r="B16" s="144" t="s">
        <v>2120</v>
      </c>
      <c r="C16" s="108" t="s">
        <v>483</v>
      </c>
      <c r="D16" s="131" t="s">
        <v>484</v>
      </c>
      <c r="E16" s="86">
        <v>1011.04</v>
      </c>
      <c r="F16" s="86"/>
      <c r="G16" s="86">
        <f t="shared" ref="G16:G47" si="1">E16+F16</f>
        <v>1011.04</v>
      </c>
      <c r="H16" s="30"/>
    </row>
    <row r="17" ht="20" customHeight="1" spans="1:8">
      <c r="A17" s="18">
        <v>11</v>
      </c>
      <c r="B17" s="145" t="s">
        <v>2121</v>
      </c>
      <c r="C17" s="108" t="s">
        <v>483</v>
      </c>
      <c r="D17" s="131" t="s">
        <v>488</v>
      </c>
      <c r="E17" s="146">
        <v>800</v>
      </c>
      <c r="F17" s="146"/>
      <c r="G17" s="86">
        <f t="shared" si="1"/>
        <v>800</v>
      </c>
      <c r="H17" s="30"/>
    </row>
    <row r="18" ht="20" customHeight="1" spans="1:8">
      <c r="A18" s="18">
        <v>12</v>
      </c>
      <c r="B18" s="145" t="s">
        <v>2122</v>
      </c>
      <c r="C18" s="108" t="s">
        <v>483</v>
      </c>
      <c r="D18" s="131" t="s">
        <v>484</v>
      </c>
      <c r="E18" s="146">
        <v>5233.56</v>
      </c>
      <c r="F18" s="146"/>
      <c r="G18" s="86">
        <f t="shared" si="1"/>
        <v>5233.56</v>
      </c>
      <c r="H18" s="30"/>
    </row>
    <row r="19" ht="20" customHeight="1" spans="1:8">
      <c r="A19" s="18">
        <v>13</v>
      </c>
      <c r="B19" s="145" t="s">
        <v>2123</v>
      </c>
      <c r="C19" s="108" t="s">
        <v>483</v>
      </c>
      <c r="D19" s="131" t="s">
        <v>484</v>
      </c>
      <c r="E19" s="146">
        <v>4230.66</v>
      </c>
      <c r="F19" s="146"/>
      <c r="G19" s="86">
        <f t="shared" si="1"/>
        <v>4230.66</v>
      </c>
      <c r="H19" s="30"/>
    </row>
    <row r="20" ht="20" customHeight="1" spans="1:8">
      <c r="A20" s="18">
        <v>14</v>
      </c>
      <c r="B20" s="145" t="s">
        <v>2124</v>
      </c>
      <c r="C20" s="108" t="s">
        <v>483</v>
      </c>
      <c r="D20" s="131" t="s">
        <v>484</v>
      </c>
      <c r="E20" s="146">
        <v>3621.77</v>
      </c>
      <c r="F20" s="146"/>
      <c r="G20" s="86">
        <f t="shared" si="1"/>
        <v>3621.77</v>
      </c>
      <c r="H20" s="30"/>
    </row>
    <row r="21" ht="20" customHeight="1" spans="1:8">
      <c r="A21" s="18">
        <v>15</v>
      </c>
      <c r="B21" s="145" t="s">
        <v>2125</v>
      </c>
      <c r="C21" s="108" t="s">
        <v>483</v>
      </c>
      <c r="D21" s="131" t="s">
        <v>488</v>
      </c>
      <c r="E21" s="146">
        <v>1000</v>
      </c>
      <c r="F21" s="146"/>
      <c r="G21" s="86">
        <f t="shared" si="1"/>
        <v>1000</v>
      </c>
      <c r="H21" s="30"/>
    </row>
    <row r="22" ht="20" customHeight="1" spans="1:8">
      <c r="A22" s="18">
        <v>16</v>
      </c>
      <c r="B22" s="145" t="s">
        <v>2126</v>
      </c>
      <c r="C22" s="108" t="s">
        <v>483</v>
      </c>
      <c r="D22" s="131" t="s">
        <v>484</v>
      </c>
      <c r="E22" s="146">
        <v>20470.31</v>
      </c>
      <c r="F22" s="146"/>
      <c r="G22" s="86">
        <f t="shared" si="1"/>
        <v>20470.31</v>
      </c>
      <c r="H22" s="30"/>
    </row>
    <row r="23" ht="20" customHeight="1" spans="1:8">
      <c r="A23" s="18">
        <v>17</v>
      </c>
      <c r="B23" s="145" t="s">
        <v>2127</v>
      </c>
      <c r="C23" s="108" t="s">
        <v>483</v>
      </c>
      <c r="D23" s="131" t="s">
        <v>488</v>
      </c>
      <c r="E23" s="146">
        <v>12001.12</v>
      </c>
      <c r="F23" s="146"/>
      <c r="G23" s="86">
        <f t="shared" si="1"/>
        <v>12001.12</v>
      </c>
      <c r="H23" s="30"/>
    </row>
    <row r="24" ht="20" customHeight="1" spans="1:8">
      <c r="A24" s="18">
        <v>18</v>
      </c>
      <c r="B24" s="145" t="s">
        <v>2128</v>
      </c>
      <c r="C24" s="108" t="s">
        <v>483</v>
      </c>
      <c r="D24" s="131" t="s">
        <v>484</v>
      </c>
      <c r="E24" s="146">
        <v>11001.13</v>
      </c>
      <c r="F24" s="146"/>
      <c r="G24" s="86">
        <f t="shared" si="1"/>
        <v>11001.13</v>
      </c>
      <c r="H24" s="30"/>
    </row>
    <row r="25" ht="20" customHeight="1" spans="1:8">
      <c r="A25" s="18">
        <v>19</v>
      </c>
      <c r="B25" s="145" t="s">
        <v>2129</v>
      </c>
      <c r="C25" s="108" t="s">
        <v>483</v>
      </c>
      <c r="D25" s="131" t="s">
        <v>488</v>
      </c>
      <c r="E25" s="146">
        <v>541.21</v>
      </c>
      <c r="F25" s="146"/>
      <c r="G25" s="86">
        <f t="shared" si="1"/>
        <v>541.21</v>
      </c>
      <c r="H25" s="30"/>
    </row>
    <row r="26" ht="20" customHeight="1" spans="1:8">
      <c r="A26" s="18">
        <v>20</v>
      </c>
      <c r="B26" s="145" t="s">
        <v>2130</v>
      </c>
      <c r="C26" s="108" t="s">
        <v>483</v>
      </c>
      <c r="D26" s="131" t="s">
        <v>488</v>
      </c>
      <c r="E26" s="146">
        <v>1457.35</v>
      </c>
      <c r="F26" s="146"/>
      <c r="G26" s="86">
        <f t="shared" si="1"/>
        <v>1457.35</v>
      </c>
      <c r="H26" s="30"/>
    </row>
    <row r="27" ht="20" customHeight="1" spans="1:8">
      <c r="A27" s="18">
        <v>21</v>
      </c>
      <c r="B27" s="145" t="s">
        <v>2131</v>
      </c>
      <c r="C27" s="108" t="s">
        <v>483</v>
      </c>
      <c r="D27" s="131" t="s">
        <v>484</v>
      </c>
      <c r="E27" s="146">
        <v>9917.14</v>
      </c>
      <c r="F27" s="146"/>
      <c r="G27" s="86">
        <f t="shared" si="1"/>
        <v>9917.14</v>
      </c>
      <c r="H27" s="30"/>
    </row>
    <row r="28" ht="20" customHeight="1" spans="1:8">
      <c r="A28" s="18">
        <v>22</v>
      </c>
      <c r="B28" s="145" t="s">
        <v>2132</v>
      </c>
      <c r="C28" s="108" t="s">
        <v>483</v>
      </c>
      <c r="D28" s="131" t="s">
        <v>486</v>
      </c>
      <c r="E28" s="146">
        <v>1859.03</v>
      </c>
      <c r="F28" s="146"/>
      <c r="G28" s="86">
        <f t="shared" si="1"/>
        <v>1859.03</v>
      </c>
      <c r="H28" s="30"/>
    </row>
    <row r="29" ht="20" customHeight="1" spans="1:8">
      <c r="A29" s="18">
        <v>23</v>
      </c>
      <c r="B29" s="145" t="s">
        <v>2133</v>
      </c>
      <c r="C29" s="108" t="s">
        <v>483</v>
      </c>
      <c r="D29" s="131" t="s">
        <v>484</v>
      </c>
      <c r="E29" s="146">
        <v>27124.75</v>
      </c>
      <c r="F29" s="146"/>
      <c r="G29" s="86">
        <f t="shared" si="1"/>
        <v>27124.75</v>
      </c>
      <c r="H29" s="30"/>
    </row>
    <row r="30" ht="20" customHeight="1" spans="1:8">
      <c r="A30" s="18">
        <v>24</v>
      </c>
      <c r="B30" s="145" t="s">
        <v>2134</v>
      </c>
      <c r="C30" s="108" t="s">
        <v>483</v>
      </c>
      <c r="D30" s="131" t="s">
        <v>484</v>
      </c>
      <c r="E30" s="146">
        <v>608.44</v>
      </c>
      <c r="F30" s="146"/>
      <c r="G30" s="86">
        <f t="shared" si="1"/>
        <v>608.44</v>
      </c>
      <c r="H30" s="30"/>
    </row>
    <row r="31" ht="20" customHeight="1" spans="1:8">
      <c r="A31" s="18">
        <v>25</v>
      </c>
      <c r="B31" s="145" t="s">
        <v>2135</v>
      </c>
      <c r="C31" s="108" t="s">
        <v>483</v>
      </c>
      <c r="D31" s="131" t="s">
        <v>484</v>
      </c>
      <c r="E31" s="146">
        <v>12115.32</v>
      </c>
      <c r="F31" s="146"/>
      <c r="G31" s="86">
        <f t="shared" si="1"/>
        <v>12115.32</v>
      </c>
      <c r="H31" s="30"/>
    </row>
    <row r="32" ht="20" customHeight="1" spans="1:8">
      <c r="A32" s="18">
        <v>26</v>
      </c>
      <c r="B32" s="145" t="s">
        <v>2136</v>
      </c>
      <c r="C32" s="108" t="s">
        <v>483</v>
      </c>
      <c r="D32" s="131" t="s">
        <v>484</v>
      </c>
      <c r="E32" s="146">
        <v>5468.93</v>
      </c>
      <c r="F32" s="146"/>
      <c r="G32" s="86">
        <f t="shared" si="1"/>
        <v>5468.93</v>
      </c>
      <c r="H32" s="30"/>
    </row>
    <row r="33" ht="20" customHeight="1" spans="1:8">
      <c r="A33" s="18">
        <v>27</v>
      </c>
      <c r="B33" s="145" t="s">
        <v>2137</v>
      </c>
      <c r="C33" s="108" t="s">
        <v>483</v>
      </c>
      <c r="D33" s="131" t="s">
        <v>484</v>
      </c>
      <c r="E33" s="146">
        <v>13.24</v>
      </c>
      <c r="F33" s="146"/>
      <c r="G33" s="86">
        <f t="shared" si="1"/>
        <v>13.24</v>
      </c>
      <c r="H33" s="30"/>
    </row>
    <row r="34" ht="20" customHeight="1" spans="1:8">
      <c r="A34" s="18">
        <v>28</v>
      </c>
      <c r="B34" s="145" t="s">
        <v>2138</v>
      </c>
      <c r="C34" s="108" t="s">
        <v>483</v>
      </c>
      <c r="D34" s="131" t="s">
        <v>484</v>
      </c>
      <c r="E34" s="146">
        <v>4884.5</v>
      </c>
      <c r="F34" s="146"/>
      <c r="G34" s="86">
        <f t="shared" si="1"/>
        <v>4884.5</v>
      </c>
      <c r="H34" s="30"/>
    </row>
    <row r="35" ht="20" customHeight="1" spans="1:8">
      <c r="A35" s="18">
        <v>29</v>
      </c>
      <c r="B35" s="145" t="s">
        <v>2139</v>
      </c>
      <c r="C35" s="108" t="s">
        <v>483</v>
      </c>
      <c r="D35" s="131" t="s">
        <v>488</v>
      </c>
      <c r="E35" s="146">
        <v>2393.16</v>
      </c>
      <c r="F35" s="146"/>
      <c r="G35" s="86">
        <f t="shared" si="1"/>
        <v>2393.16</v>
      </c>
      <c r="H35" s="30"/>
    </row>
    <row r="36" ht="20" customHeight="1" spans="1:8">
      <c r="A36" s="18">
        <v>30</v>
      </c>
      <c r="B36" s="145" t="s">
        <v>2140</v>
      </c>
      <c r="C36" s="108" t="s">
        <v>483</v>
      </c>
      <c r="D36" s="131" t="s">
        <v>488</v>
      </c>
      <c r="E36" s="146">
        <v>8572.65</v>
      </c>
      <c r="F36" s="146"/>
      <c r="G36" s="86">
        <f t="shared" si="1"/>
        <v>8572.65</v>
      </c>
      <c r="H36" s="30"/>
    </row>
    <row r="37" ht="20" customHeight="1" spans="1:8">
      <c r="A37" s="18">
        <v>31</v>
      </c>
      <c r="B37" s="145" t="s">
        <v>2141</v>
      </c>
      <c r="C37" s="108" t="s">
        <v>483</v>
      </c>
      <c r="D37" s="131" t="s">
        <v>490</v>
      </c>
      <c r="E37" s="146">
        <v>0.02</v>
      </c>
      <c r="F37" s="146"/>
      <c r="G37" s="86">
        <f t="shared" si="1"/>
        <v>0.02</v>
      </c>
      <c r="H37" s="30"/>
    </row>
    <row r="38" ht="20" customHeight="1" spans="1:8">
      <c r="A38" s="18">
        <v>32</v>
      </c>
      <c r="B38" s="145" t="s">
        <v>2142</v>
      </c>
      <c r="C38" s="108" t="s">
        <v>483</v>
      </c>
      <c r="D38" s="131" t="s">
        <v>488</v>
      </c>
      <c r="E38" s="146">
        <v>0.66</v>
      </c>
      <c r="F38" s="146"/>
      <c r="G38" s="86">
        <f t="shared" si="1"/>
        <v>0.66</v>
      </c>
      <c r="H38" s="30"/>
    </row>
    <row r="39" ht="20" customHeight="1" spans="1:8">
      <c r="A39" s="18">
        <v>33</v>
      </c>
      <c r="B39" s="145" t="s">
        <v>2143</v>
      </c>
      <c r="C39" s="108" t="s">
        <v>483</v>
      </c>
      <c r="D39" s="131" t="s">
        <v>490</v>
      </c>
      <c r="E39" s="146">
        <v>3888.82</v>
      </c>
      <c r="F39" s="146"/>
      <c r="G39" s="86">
        <f t="shared" si="1"/>
        <v>3888.82</v>
      </c>
      <c r="H39" s="30"/>
    </row>
    <row r="40" ht="20" customHeight="1" spans="1:8">
      <c r="A40" s="18">
        <v>34</v>
      </c>
      <c r="B40" s="145" t="s">
        <v>2144</v>
      </c>
      <c r="C40" s="108" t="s">
        <v>483</v>
      </c>
      <c r="D40" s="131" t="s">
        <v>484</v>
      </c>
      <c r="E40" s="146">
        <v>1422.24</v>
      </c>
      <c r="F40" s="146"/>
      <c r="G40" s="86">
        <f t="shared" si="1"/>
        <v>1422.24</v>
      </c>
      <c r="H40" s="30"/>
    </row>
    <row r="41" ht="20" customHeight="1" spans="1:8">
      <c r="A41" s="18">
        <v>35</v>
      </c>
      <c r="B41" s="145" t="s">
        <v>2145</v>
      </c>
      <c r="C41" s="108" t="s">
        <v>483</v>
      </c>
      <c r="D41" s="131" t="s">
        <v>488</v>
      </c>
      <c r="E41" s="146">
        <v>4328.14</v>
      </c>
      <c r="F41" s="146"/>
      <c r="G41" s="86">
        <f t="shared" si="1"/>
        <v>4328.14</v>
      </c>
      <c r="H41" s="30"/>
    </row>
    <row r="42" ht="20" customHeight="1" spans="1:8">
      <c r="A42" s="18">
        <v>36</v>
      </c>
      <c r="B42" s="145" t="s">
        <v>2146</v>
      </c>
      <c r="C42" s="108" t="s">
        <v>483</v>
      </c>
      <c r="D42" s="131" t="s">
        <v>484</v>
      </c>
      <c r="E42" s="146">
        <v>0.11</v>
      </c>
      <c r="F42" s="146"/>
      <c r="G42" s="86">
        <f t="shared" si="1"/>
        <v>0.11</v>
      </c>
      <c r="H42" s="30"/>
    </row>
    <row r="43" ht="20" customHeight="1" spans="1:8">
      <c r="A43" s="18">
        <v>37</v>
      </c>
      <c r="B43" s="145" t="s">
        <v>2147</v>
      </c>
      <c r="C43" s="108" t="s">
        <v>483</v>
      </c>
      <c r="D43" s="131" t="s">
        <v>486</v>
      </c>
      <c r="E43" s="146">
        <v>601.56</v>
      </c>
      <c r="F43" s="146"/>
      <c r="G43" s="86">
        <f t="shared" si="1"/>
        <v>601.56</v>
      </c>
      <c r="H43" s="30"/>
    </row>
    <row r="44" ht="20" customHeight="1" spans="1:8">
      <c r="A44" s="18">
        <v>38</v>
      </c>
      <c r="B44" s="145" t="s">
        <v>2148</v>
      </c>
      <c r="C44" s="108" t="s">
        <v>483</v>
      </c>
      <c r="D44" s="131" t="s">
        <v>484</v>
      </c>
      <c r="E44" s="146">
        <v>1732.49</v>
      </c>
      <c r="F44" s="146"/>
      <c r="G44" s="86">
        <f t="shared" si="1"/>
        <v>1732.49</v>
      </c>
      <c r="H44" s="30"/>
    </row>
    <row r="45" ht="20" customHeight="1" spans="1:8">
      <c r="A45" s="18">
        <v>39</v>
      </c>
      <c r="B45" s="145" t="s">
        <v>2149</v>
      </c>
      <c r="C45" s="108" t="s">
        <v>483</v>
      </c>
      <c r="D45" s="131" t="s">
        <v>488</v>
      </c>
      <c r="E45" s="146">
        <v>2585.55</v>
      </c>
      <c r="F45" s="146"/>
      <c r="G45" s="86">
        <f t="shared" si="1"/>
        <v>2585.55</v>
      </c>
      <c r="H45" s="30"/>
    </row>
    <row r="46" ht="20" customHeight="1" spans="1:8">
      <c r="A46" s="18">
        <v>40</v>
      </c>
      <c r="B46" s="145" t="s">
        <v>2150</v>
      </c>
      <c r="C46" s="108" t="s">
        <v>483</v>
      </c>
      <c r="D46" s="131" t="s">
        <v>486</v>
      </c>
      <c r="E46" s="146">
        <v>3596.58</v>
      </c>
      <c r="F46" s="146"/>
      <c r="G46" s="86">
        <f t="shared" si="1"/>
        <v>3596.58</v>
      </c>
      <c r="H46" s="30"/>
    </row>
    <row r="47" ht="20" customHeight="1" spans="1:8">
      <c r="A47" s="18">
        <v>41</v>
      </c>
      <c r="B47" s="145" t="s">
        <v>2151</v>
      </c>
      <c r="C47" s="108" t="s">
        <v>483</v>
      </c>
      <c r="D47" s="131" t="s">
        <v>488</v>
      </c>
      <c r="E47" s="146">
        <v>225.6</v>
      </c>
      <c r="F47" s="146"/>
      <c r="G47" s="86">
        <f t="shared" si="1"/>
        <v>225.6</v>
      </c>
      <c r="H47" s="30"/>
    </row>
    <row r="48" ht="20" customHeight="1" spans="1:8">
      <c r="A48" s="18">
        <v>42</v>
      </c>
      <c r="B48" s="145" t="s">
        <v>2152</v>
      </c>
      <c r="C48" s="108" t="s">
        <v>483</v>
      </c>
      <c r="D48" s="131" t="s">
        <v>486</v>
      </c>
      <c r="E48" s="146">
        <v>0.12</v>
      </c>
      <c r="F48" s="146"/>
      <c r="G48" s="86">
        <f t="shared" ref="G48:G79" si="2">E48+F48</f>
        <v>0.12</v>
      </c>
      <c r="H48" s="30"/>
    </row>
    <row r="49" ht="20" customHeight="1" spans="1:8">
      <c r="A49" s="18">
        <v>43</v>
      </c>
      <c r="B49" s="145" t="s">
        <v>2153</v>
      </c>
      <c r="C49" s="108" t="s">
        <v>483</v>
      </c>
      <c r="D49" s="131" t="s">
        <v>490</v>
      </c>
      <c r="E49" s="146">
        <v>0.01</v>
      </c>
      <c r="F49" s="146"/>
      <c r="G49" s="86">
        <f t="shared" si="2"/>
        <v>0.01</v>
      </c>
      <c r="H49" s="30"/>
    </row>
    <row r="50" ht="20" customHeight="1" spans="1:8">
      <c r="A50" s="18">
        <v>44</v>
      </c>
      <c r="B50" s="145" t="s">
        <v>2154</v>
      </c>
      <c r="C50" s="108" t="s">
        <v>483</v>
      </c>
      <c r="D50" s="131" t="s">
        <v>484</v>
      </c>
      <c r="E50" s="146">
        <v>55165.55</v>
      </c>
      <c r="F50" s="146"/>
      <c r="G50" s="86">
        <f t="shared" si="2"/>
        <v>55165.55</v>
      </c>
      <c r="H50" s="30"/>
    </row>
    <row r="51" ht="20" customHeight="1" spans="1:8">
      <c r="A51" s="18">
        <v>45</v>
      </c>
      <c r="B51" s="145" t="s">
        <v>2155</v>
      </c>
      <c r="C51" s="108" t="s">
        <v>483</v>
      </c>
      <c r="D51" s="131" t="s">
        <v>488</v>
      </c>
      <c r="E51" s="146">
        <v>2106.84</v>
      </c>
      <c r="F51" s="146"/>
      <c r="G51" s="86">
        <f t="shared" si="2"/>
        <v>2106.84</v>
      </c>
      <c r="H51" s="30"/>
    </row>
    <row r="52" ht="20" customHeight="1" spans="1:8">
      <c r="A52" s="18">
        <v>46</v>
      </c>
      <c r="B52" s="145" t="s">
        <v>2156</v>
      </c>
      <c r="C52" s="108" t="s">
        <v>483</v>
      </c>
      <c r="D52" s="131" t="s">
        <v>488</v>
      </c>
      <c r="E52" s="146">
        <v>0.02</v>
      </c>
      <c r="F52" s="146"/>
      <c r="G52" s="86">
        <f t="shared" si="2"/>
        <v>0.02</v>
      </c>
      <c r="H52" s="30"/>
    </row>
    <row r="53" ht="20" customHeight="1" spans="1:8">
      <c r="A53" s="18">
        <v>47</v>
      </c>
      <c r="B53" s="145" t="s">
        <v>2157</v>
      </c>
      <c r="C53" s="108" t="s">
        <v>483</v>
      </c>
      <c r="D53" s="131" t="s">
        <v>488</v>
      </c>
      <c r="E53" s="146">
        <v>0.02</v>
      </c>
      <c r="F53" s="146"/>
      <c r="G53" s="86">
        <f t="shared" si="2"/>
        <v>0.02</v>
      </c>
      <c r="H53" s="30"/>
    </row>
    <row r="54" ht="20" customHeight="1" spans="1:8">
      <c r="A54" s="18">
        <v>48</v>
      </c>
      <c r="B54" s="145" t="s">
        <v>2158</v>
      </c>
      <c r="C54" s="108" t="s">
        <v>483</v>
      </c>
      <c r="D54" s="131" t="s">
        <v>486</v>
      </c>
      <c r="E54" s="146">
        <v>0.01</v>
      </c>
      <c r="F54" s="146"/>
      <c r="G54" s="86">
        <f t="shared" si="2"/>
        <v>0.01</v>
      </c>
      <c r="H54" s="30"/>
    </row>
    <row r="55" ht="20" customHeight="1" spans="1:8">
      <c r="A55" s="18">
        <v>49</v>
      </c>
      <c r="B55" s="145" t="s">
        <v>2159</v>
      </c>
      <c r="C55" s="108" t="s">
        <v>483</v>
      </c>
      <c r="D55" s="131" t="s">
        <v>484</v>
      </c>
      <c r="E55" s="146">
        <v>144308.2</v>
      </c>
      <c r="F55" s="146"/>
      <c r="G55" s="86">
        <f t="shared" si="2"/>
        <v>144308.2</v>
      </c>
      <c r="H55" s="30"/>
    </row>
    <row r="56" ht="20" customHeight="1" spans="1:8">
      <c r="A56" s="18">
        <v>50</v>
      </c>
      <c r="B56" s="145" t="s">
        <v>2160</v>
      </c>
      <c r="C56" s="108" t="s">
        <v>483</v>
      </c>
      <c r="D56" s="131" t="s">
        <v>486</v>
      </c>
      <c r="E56" s="146">
        <v>246.14</v>
      </c>
      <c r="F56" s="146"/>
      <c r="G56" s="86">
        <f t="shared" si="2"/>
        <v>246.14</v>
      </c>
      <c r="H56" s="30"/>
    </row>
    <row r="57" ht="20" customHeight="1" spans="1:8">
      <c r="A57" s="18">
        <v>51</v>
      </c>
      <c r="B57" s="145" t="s">
        <v>2161</v>
      </c>
      <c r="C57" s="108" t="s">
        <v>483</v>
      </c>
      <c r="D57" s="131" t="s">
        <v>484</v>
      </c>
      <c r="E57" s="146">
        <v>3448.14</v>
      </c>
      <c r="F57" s="146"/>
      <c r="G57" s="86">
        <f t="shared" si="2"/>
        <v>3448.14</v>
      </c>
      <c r="H57" s="30"/>
    </row>
    <row r="58" ht="20" customHeight="1" spans="1:8">
      <c r="A58" s="18">
        <v>52</v>
      </c>
      <c r="B58" s="145" t="s">
        <v>2162</v>
      </c>
      <c r="C58" s="108" t="s">
        <v>483</v>
      </c>
      <c r="D58" s="131" t="s">
        <v>484</v>
      </c>
      <c r="E58" s="146">
        <v>29162.95</v>
      </c>
      <c r="F58" s="146"/>
      <c r="G58" s="86">
        <f t="shared" si="2"/>
        <v>29162.95</v>
      </c>
      <c r="H58" s="30"/>
    </row>
    <row r="59" ht="20" customHeight="1" spans="1:8">
      <c r="A59" s="18">
        <v>53</v>
      </c>
      <c r="B59" s="145" t="s">
        <v>2163</v>
      </c>
      <c r="C59" s="108" t="s">
        <v>483</v>
      </c>
      <c r="D59" s="131" t="s">
        <v>484</v>
      </c>
      <c r="E59" s="146">
        <v>1578.57</v>
      </c>
      <c r="F59" s="146"/>
      <c r="G59" s="86">
        <f t="shared" si="2"/>
        <v>1578.57</v>
      </c>
      <c r="H59" s="30"/>
    </row>
    <row r="60" ht="20" customHeight="1" spans="1:8">
      <c r="A60" s="18">
        <v>54</v>
      </c>
      <c r="B60" s="145" t="s">
        <v>2164</v>
      </c>
      <c r="C60" s="108" t="s">
        <v>483</v>
      </c>
      <c r="D60" s="131" t="s">
        <v>484</v>
      </c>
      <c r="E60" s="146">
        <v>212167.62</v>
      </c>
      <c r="F60" s="146"/>
      <c r="G60" s="86">
        <f t="shared" si="2"/>
        <v>212167.62</v>
      </c>
      <c r="H60" s="30"/>
    </row>
    <row r="61" ht="20" customHeight="1" spans="1:8">
      <c r="A61" s="18">
        <v>55</v>
      </c>
      <c r="B61" s="145" t="s">
        <v>2165</v>
      </c>
      <c r="C61" s="108" t="s">
        <v>483</v>
      </c>
      <c r="D61" s="131" t="s">
        <v>484</v>
      </c>
      <c r="E61" s="146">
        <v>11536.34</v>
      </c>
      <c r="F61" s="146"/>
      <c r="G61" s="86">
        <f t="shared" si="2"/>
        <v>11536.34</v>
      </c>
      <c r="H61" s="30"/>
    </row>
    <row r="62" ht="20" customHeight="1" spans="1:8">
      <c r="A62" s="18">
        <v>56</v>
      </c>
      <c r="B62" s="145" t="s">
        <v>2166</v>
      </c>
      <c r="C62" s="108" t="s">
        <v>483</v>
      </c>
      <c r="D62" s="131" t="s">
        <v>484</v>
      </c>
      <c r="E62" s="146">
        <v>7121.78</v>
      </c>
      <c r="F62" s="146"/>
      <c r="G62" s="86">
        <f t="shared" si="2"/>
        <v>7121.78</v>
      </c>
      <c r="H62" s="30"/>
    </row>
    <row r="63" ht="20" customHeight="1" spans="1:8">
      <c r="A63" s="18">
        <v>57</v>
      </c>
      <c r="B63" s="145" t="s">
        <v>2167</v>
      </c>
      <c r="C63" s="108" t="s">
        <v>483</v>
      </c>
      <c r="D63" s="131" t="s">
        <v>486</v>
      </c>
      <c r="E63" s="146">
        <v>0.01</v>
      </c>
      <c r="F63" s="146"/>
      <c r="G63" s="86">
        <f t="shared" si="2"/>
        <v>0.01</v>
      </c>
      <c r="H63" s="30"/>
    </row>
    <row r="64" ht="20" customHeight="1" spans="1:8">
      <c r="A64" s="18">
        <v>58</v>
      </c>
      <c r="B64" s="145" t="s">
        <v>2168</v>
      </c>
      <c r="C64" s="108" t="s">
        <v>483</v>
      </c>
      <c r="D64" s="131" t="s">
        <v>486</v>
      </c>
      <c r="E64" s="146">
        <v>5000</v>
      </c>
      <c r="F64" s="146"/>
      <c r="G64" s="86">
        <f t="shared" si="2"/>
        <v>5000</v>
      </c>
      <c r="H64" s="30"/>
    </row>
    <row r="65" ht="20" customHeight="1" spans="1:8">
      <c r="A65" s="18">
        <v>59</v>
      </c>
      <c r="B65" s="145" t="s">
        <v>2169</v>
      </c>
      <c r="C65" s="108" t="s">
        <v>483</v>
      </c>
      <c r="D65" s="131" t="s">
        <v>486</v>
      </c>
      <c r="E65" s="146">
        <v>0.05</v>
      </c>
      <c r="F65" s="146"/>
      <c r="G65" s="86">
        <f t="shared" si="2"/>
        <v>0.05</v>
      </c>
      <c r="H65" s="30"/>
    </row>
    <row r="66" ht="20" customHeight="1" spans="1:8">
      <c r="A66" s="18">
        <v>60</v>
      </c>
      <c r="B66" s="145" t="s">
        <v>2170</v>
      </c>
      <c r="C66" s="108" t="s">
        <v>483</v>
      </c>
      <c r="D66" s="131" t="s">
        <v>486</v>
      </c>
      <c r="E66" s="146">
        <v>9271.8</v>
      </c>
      <c r="F66" s="146"/>
      <c r="G66" s="86">
        <f t="shared" si="2"/>
        <v>9271.8</v>
      </c>
      <c r="H66" s="30"/>
    </row>
    <row r="67" ht="20" customHeight="1" spans="1:8">
      <c r="A67" s="18">
        <v>61</v>
      </c>
      <c r="B67" s="145" t="s">
        <v>2171</v>
      </c>
      <c r="C67" s="108" t="s">
        <v>483</v>
      </c>
      <c r="D67" s="131" t="s">
        <v>484</v>
      </c>
      <c r="E67" s="146">
        <v>45549.49</v>
      </c>
      <c r="F67" s="146"/>
      <c r="G67" s="86">
        <f t="shared" si="2"/>
        <v>45549.49</v>
      </c>
      <c r="H67" s="30"/>
    </row>
    <row r="68" ht="20" customHeight="1" spans="1:8">
      <c r="A68" s="18">
        <v>62</v>
      </c>
      <c r="B68" s="145" t="s">
        <v>2172</v>
      </c>
      <c r="C68" s="108" t="s">
        <v>483</v>
      </c>
      <c r="D68" s="131" t="s">
        <v>486</v>
      </c>
      <c r="E68" s="146">
        <v>0.01</v>
      </c>
      <c r="F68" s="146"/>
      <c r="G68" s="86">
        <f t="shared" si="2"/>
        <v>0.01</v>
      </c>
      <c r="H68" s="30"/>
    </row>
    <row r="69" ht="20" customHeight="1" spans="1:8">
      <c r="A69" s="18">
        <v>63</v>
      </c>
      <c r="B69" s="145" t="s">
        <v>2173</v>
      </c>
      <c r="C69" s="108" t="s">
        <v>483</v>
      </c>
      <c r="D69" s="131" t="s">
        <v>484</v>
      </c>
      <c r="E69" s="146">
        <v>5.56</v>
      </c>
      <c r="F69" s="146"/>
      <c r="G69" s="86">
        <f t="shared" si="2"/>
        <v>5.56</v>
      </c>
      <c r="H69" s="30"/>
    </row>
    <row r="70" ht="20" customHeight="1" spans="1:8">
      <c r="A70" s="18">
        <v>64</v>
      </c>
      <c r="B70" s="145" t="s">
        <v>2174</v>
      </c>
      <c r="C70" s="108" t="s">
        <v>483</v>
      </c>
      <c r="D70" s="131" t="s">
        <v>486</v>
      </c>
      <c r="E70" s="146">
        <v>0.07</v>
      </c>
      <c r="F70" s="146"/>
      <c r="G70" s="86">
        <f t="shared" si="2"/>
        <v>0.07</v>
      </c>
      <c r="H70" s="30"/>
    </row>
    <row r="71" ht="20" customHeight="1" spans="1:8">
      <c r="A71" s="18">
        <v>65</v>
      </c>
      <c r="B71" s="145" t="s">
        <v>2175</v>
      </c>
      <c r="C71" s="108" t="s">
        <v>483</v>
      </c>
      <c r="D71" s="131" t="s">
        <v>490</v>
      </c>
      <c r="E71" s="146">
        <v>3777.77</v>
      </c>
      <c r="F71" s="146"/>
      <c r="G71" s="86">
        <f t="shared" si="2"/>
        <v>3777.77</v>
      </c>
      <c r="H71" s="30"/>
    </row>
    <row r="72" ht="20" customHeight="1" spans="1:8">
      <c r="A72" s="18">
        <v>66</v>
      </c>
      <c r="B72" s="145" t="s">
        <v>2176</v>
      </c>
      <c r="C72" s="108" t="s">
        <v>483</v>
      </c>
      <c r="D72" s="131" t="s">
        <v>486</v>
      </c>
      <c r="E72" s="146">
        <v>0.01</v>
      </c>
      <c r="F72" s="146"/>
      <c r="G72" s="86">
        <f t="shared" si="2"/>
        <v>0.01</v>
      </c>
      <c r="H72" s="30"/>
    </row>
    <row r="73" ht="20" customHeight="1" spans="1:8">
      <c r="A73" s="18">
        <v>67</v>
      </c>
      <c r="B73" s="145" t="s">
        <v>2177</v>
      </c>
      <c r="C73" s="108" t="s">
        <v>483</v>
      </c>
      <c r="D73" s="131" t="s">
        <v>484</v>
      </c>
      <c r="E73" s="146">
        <v>8006.2</v>
      </c>
      <c r="F73" s="146"/>
      <c r="G73" s="86">
        <f t="shared" si="2"/>
        <v>8006.2</v>
      </c>
      <c r="H73" s="30"/>
    </row>
    <row r="74" ht="20" customHeight="1" spans="1:8">
      <c r="A74" s="18">
        <v>68</v>
      </c>
      <c r="B74" s="145" t="s">
        <v>2178</v>
      </c>
      <c r="C74" s="108" t="s">
        <v>483</v>
      </c>
      <c r="D74" s="131" t="s">
        <v>484</v>
      </c>
      <c r="E74" s="146">
        <v>26230.39</v>
      </c>
      <c r="F74" s="146"/>
      <c r="G74" s="86">
        <f t="shared" si="2"/>
        <v>26230.39</v>
      </c>
      <c r="H74" s="30"/>
    </row>
    <row r="75" ht="20" customHeight="1" spans="1:8">
      <c r="A75" s="18">
        <v>69</v>
      </c>
      <c r="B75" s="145" t="s">
        <v>2179</v>
      </c>
      <c r="C75" s="108" t="s">
        <v>483</v>
      </c>
      <c r="D75" s="131" t="s">
        <v>484</v>
      </c>
      <c r="E75" s="146">
        <v>820.51</v>
      </c>
      <c r="F75" s="146"/>
      <c r="G75" s="86">
        <f t="shared" si="2"/>
        <v>820.51</v>
      </c>
      <c r="H75" s="30"/>
    </row>
    <row r="76" ht="20" customHeight="1" spans="1:8">
      <c r="A76" s="18">
        <v>70</v>
      </c>
      <c r="B76" s="145" t="s">
        <v>2180</v>
      </c>
      <c r="C76" s="108" t="s">
        <v>483</v>
      </c>
      <c r="D76" s="131" t="s">
        <v>484</v>
      </c>
      <c r="E76" s="146">
        <v>15727.22</v>
      </c>
      <c r="F76" s="146"/>
      <c r="G76" s="86">
        <f t="shared" si="2"/>
        <v>15727.22</v>
      </c>
      <c r="H76" s="30"/>
    </row>
    <row r="77" ht="20" customHeight="1" spans="1:8">
      <c r="A77" s="18">
        <v>71</v>
      </c>
      <c r="B77" s="145" t="s">
        <v>2181</v>
      </c>
      <c r="C77" s="108" t="s">
        <v>483</v>
      </c>
      <c r="D77" s="131" t="s">
        <v>486</v>
      </c>
      <c r="E77" s="146">
        <v>658.21</v>
      </c>
      <c r="F77" s="146"/>
      <c r="G77" s="86">
        <f t="shared" si="2"/>
        <v>658.21</v>
      </c>
      <c r="H77" s="30"/>
    </row>
    <row r="78" ht="20" customHeight="1" spans="1:8">
      <c r="A78" s="18">
        <v>72</v>
      </c>
      <c r="B78" s="145" t="s">
        <v>2182</v>
      </c>
      <c r="C78" s="108" t="s">
        <v>483</v>
      </c>
      <c r="D78" s="131" t="s">
        <v>484</v>
      </c>
      <c r="E78" s="146">
        <v>18535.32</v>
      </c>
      <c r="F78" s="146"/>
      <c r="G78" s="86">
        <f t="shared" si="2"/>
        <v>18535.32</v>
      </c>
      <c r="H78" s="30"/>
    </row>
    <row r="79" ht="20" customHeight="1" spans="1:8">
      <c r="A79" s="18">
        <v>73</v>
      </c>
      <c r="B79" s="145" t="s">
        <v>2183</v>
      </c>
      <c r="C79" s="108" t="s">
        <v>483</v>
      </c>
      <c r="D79" s="131" t="s">
        <v>486</v>
      </c>
      <c r="E79" s="146">
        <v>1128.21</v>
      </c>
      <c r="F79" s="146"/>
      <c r="G79" s="86">
        <f t="shared" si="2"/>
        <v>1128.21</v>
      </c>
      <c r="H79" s="30"/>
    </row>
    <row r="80" ht="20" customHeight="1" spans="1:8">
      <c r="A80" s="18">
        <v>74</v>
      </c>
      <c r="B80" s="145" t="s">
        <v>2184</v>
      </c>
      <c r="C80" s="108" t="s">
        <v>483</v>
      </c>
      <c r="D80" s="131" t="s">
        <v>484</v>
      </c>
      <c r="E80" s="146">
        <v>148965.52</v>
      </c>
      <c r="F80" s="146"/>
      <c r="G80" s="86">
        <f t="shared" ref="G80:G111" si="3">E80+F80</f>
        <v>148965.52</v>
      </c>
      <c r="H80" s="30"/>
    </row>
    <row r="81" ht="20" customHeight="1" spans="1:8">
      <c r="A81" s="18">
        <v>75</v>
      </c>
      <c r="B81" s="145" t="s">
        <v>2185</v>
      </c>
      <c r="C81" s="108" t="s">
        <v>483</v>
      </c>
      <c r="D81" s="131" t="s">
        <v>486</v>
      </c>
      <c r="E81" s="146">
        <v>2487.18</v>
      </c>
      <c r="F81" s="146"/>
      <c r="G81" s="86">
        <f t="shared" si="3"/>
        <v>2487.18</v>
      </c>
      <c r="H81" s="30"/>
    </row>
    <row r="82" ht="20" customHeight="1" spans="1:8">
      <c r="A82" s="18">
        <v>76</v>
      </c>
      <c r="B82" s="145" t="s">
        <v>2186</v>
      </c>
      <c r="C82" s="108" t="s">
        <v>483</v>
      </c>
      <c r="D82" s="131" t="s">
        <v>484</v>
      </c>
      <c r="E82" s="146">
        <v>25660.18</v>
      </c>
      <c r="F82" s="146"/>
      <c r="G82" s="86">
        <f t="shared" si="3"/>
        <v>25660.18</v>
      </c>
      <c r="H82" s="30"/>
    </row>
    <row r="83" ht="20" customHeight="1" spans="1:8">
      <c r="A83" s="18">
        <v>77</v>
      </c>
      <c r="B83" s="145" t="s">
        <v>2187</v>
      </c>
      <c r="C83" s="108" t="s">
        <v>483</v>
      </c>
      <c r="D83" s="131" t="s">
        <v>484</v>
      </c>
      <c r="E83" s="146">
        <v>63649.7</v>
      </c>
      <c r="F83" s="146"/>
      <c r="G83" s="86">
        <f t="shared" si="3"/>
        <v>63649.7</v>
      </c>
      <c r="H83" s="30"/>
    </row>
    <row r="84" ht="20" customHeight="1" spans="1:8">
      <c r="A84" s="18">
        <v>78</v>
      </c>
      <c r="B84" s="145" t="s">
        <v>2188</v>
      </c>
      <c r="C84" s="108" t="s">
        <v>483</v>
      </c>
      <c r="D84" s="131" t="s">
        <v>484</v>
      </c>
      <c r="E84" s="146">
        <v>64544.39</v>
      </c>
      <c r="F84" s="146"/>
      <c r="G84" s="86">
        <f t="shared" si="3"/>
        <v>64544.39</v>
      </c>
      <c r="H84" s="30"/>
    </row>
    <row r="85" ht="20" customHeight="1" spans="1:8">
      <c r="A85" s="18">
        <v>79</v>
      </c>
      <c r="B85" s="145" t="s">
        <v>2189</v>
      </c>
      <c r="C85" s="108" t="s">
        <v>483</v>
      </c>
      <c r="D85" s="131" t="s">
        <v>484</v>
      </c>
      <c r="E85" s="146">
        <v>34262.1</v>
      </c>
      <c r="F85" s="146"/>
      <c r="G85" s="86">
        <f t="shared" si="3"/>
        <v>34262.1</v>
      </c>
      <c r="H85" s="30"/>
    </row>
    <row r="86" ht="20" customHeight="1" spans="1:8">
      <c r="A86" s="18">
        <v>80</v>
      </c>
      <c r="B86" s="145" t="s">
        <v>2190</v>
      </c>
      <c r="C86" s="108" t="s">
        <v>483</v>
      </c>
      <c r="D86" s="131" t="s">
        <v>484</v>
      </c>
      <c r="E86" s="146">
        <v>620.69</v>
      </c>
      <c r="F86" s="146"/>
      <c r="G86" s="86">
        <f t="shared" si="3"/>
        <v>620.69</v>
      </c>
      <c r="H86" s="30"/>
    </row>
    <row r="87" ht="20" customHeight="1" spans="1:8">
      <c r="A87" s="18">
        <v>81</v>
      </c>
      <c r="B87" s="145" t="s">
        <v>2191</v>
      </c>
      <c r="C87" s="108" t="s">
        <v>483</v>
      </c>
      <c r="D87" s="131" t="s">
        <v>486</v>
      </c>
      <c r="E87" s="146">
        <v>13820.48</v>
      </c>
      <c r="F87" s="146"/>
      <c r="G87" s="86">
        <f t="shared" si="3"/>
        <v>13820.48</v>
      </c>
      <c r="H87" s="30"/>
    </row>
    <row r="88" ht="20" customHeight="1" spans="1:8">
      <c r="A88" s="18">
        <v>82</v>
      </c>
      <c r="B88" s="145" t="s">
        <v>2192</v>
      </c>
      <c r="C88" s="108" t="s">
        <v>483</v>
      </c>
      <c r="D88" s="131" t="s">
        <v>484</v>
      </c>
      <c r="E88" s="146">
        <v>9291.52</v>
      </c>
      <c r="F88" s="146"/>
      <c r="G88" s="86">
        <f t="shared" si="3"/>
        <v>9291.52</v>
      </c>
      <c r="H88" s="30"/>
    </row>
    <row r="89" ht="20" customHeight="1" spans="1:8">
      <c r="A89" s="18">
        <v>83</v>
      </c>
      <c r="B89" s="145" t="s">
        <v>2193</v>
      </c>
      <c r="C89" s="108" t="s">
        <v>483</v>
      </c>
      <c r="D89" s="131" t="s">
        <v>486</v>
      </c>
      <c r="E89" s="146">
        <v>15384.63</v>
      </c>
      <c r="F89" s="146"/>
      <c r="G89" s="86">
        <f t="shared" si="3"/>
        <v>15384.63</v>
      </c>
      <c r="H89" s="30"/>
    </row>
    <row r="90" ht="20" customHeight="1" spans="1:8">
      <c r="A90" s="18">
        <v>84</v>
      </c>
      <c r="B90" s="145" t="s">
        <v>2194</v>
      </c>
      <c r="C90" s="108" t="s">
        <v>483</v>
      </c>
      <c r="D90" s="131" t="s">
        <v>486</v>
      </c>
      <c r="E90" s="146">
        <v>0.01</v>
      </c>
      <c r="F90" s="146"/>
      <c r="G90" s="86">
        <f t="shared" si="3"/>
        <v>0.01</v>
      </c>
      <c r="H90" s="30"/>
    </row>
    <row r="91" ht="20" customHeight="1" spans="1:8">
      <c r="A91" s="18">
        <v>85</v>
      </c>
      <c r="B91" s="145" t="s">
        <v>2195</v>
      </c>
      <c r="C91" s="108" t="s">
        <v>483</v>
      </c>
      <c r="D91" s="131" t="s">
        <v>484</v>
      </c>
      <c r="E91" s="146">
        <v>7182.73</v>
      </c>
      <c r="F91" s="146"/>
      <c r="G91" s="86">
        <f t="shared" si="3"/>
        <v>7182.73</v>
      </c>
      <c r="H91" s="30"/>
    </row>
    <row r="92" ht="20" customHeight="1" spans="1:8">
      <c r="A92" s="18">
        <v>86</v>
      </c>
      <c r="B92" s="145" t="s">
        <v>2196</v>
      </c>
      <c r="C92" s="108" t="s">
        <v>483</v>
      </c>
      <c r="D92" s="131" t="s">
        <v>484</v>
      </c>
      <c r="E92" s="146">
        <v>90123.36</v>
      </c>
      <c r="F92" s="146"/>
      <c r="G92" s="86">
        <f t="shared" si="3"/>
        <v>90123.36</v>
      </c>
      <c r="H92" s="30"/>
    </row>
    <row r="93" ht="20" customHeight="1" spans="1:8">
      <c r="A93" s="18">
        <v>87</v>
      </c>
      <c r="B93" s="145" t="s">
        <v>2197</v>
      </c>
      <c r="C93" s="108" t="s">
        <v>483</v>
      </c>
      <c r="D93" s="131" t="s">
        <v>484</v>
      </c>
      <c r="E93" s="146">
        <v>103936.78</v>
      </c>
      <c r="F93" s="146"/>
      <c r="G93" s="86">
        <f t="shared" si="3"/>
        <v>103936.78</v>
      </c>
      <c r="H93" s="30"/>
    </row>
    <row r="94" ht="20" customHeight="1" spans="1:8">
      <c r="A94" s="18">
        <v>88</v>
      </c>
      <c r="B94" s="145" t="s">
        <v>2198</v>
      </c>
      <c r="C94" s="108" t="s">
        <v>483</v>
      </c>
      <c r="D94" s="131" t="s">
        <v>484</v>
      </c>
      <c r="E94" s="146">
        <v>3465.54</v>
      </c>
      <c r="F94" s="146"/>
      <c r="G94" s="86">
        <f t="shared" si="3"/>
        <v>3465.54</v>
      </c>
      <c r="H94" s="30"/>
    </row>
    <row r="95" ht="20" customHeight="1" spans="1:8">
      <c r="A95" s="18">
        <v>89</v>
      </c>
      <c r="B95" s="145" t="s">
        <v>2199</v>
      </c>
      <c r="C95" s="108" t="s">
        <v>483</v>
      </c>
      <c r="D95" s="131" t="s">
        <v>484</v>
      </c>
      <c r="E95" s="146">
        <v>1008.32</v>
      </c>
      <c r="F95" s="146"/>
      <c r="G95" s="86">
        <f t="shared" si="3"/>
        <v>1008.32</v>
      </c>
      <c r="H95" s="30"/>
    </row>
    <row r="96" ht="20" customHeight="1" spans="1:8">
      <c r="A96" s="18">
        <v>90</v>
      </c>
      <c r="B96" s="145" t="s">
        <v>2200</v>
      </c>
      <c r="C96" s="108" t="s">
        <v>483</v>
      </c>
      <c r="D96" s="131" t="s">
        <v>484</v>
      </c>
      <c r="E96" s="146">
        <v>2104.56</v>
      </c>
      <c r="F96" s="146"/>
      <c r="G96" s="86">
        <f t="shared" si="3"/>
        <v>2104.56</v>
      </c>
      <c r="H96" s="30"/>
    </row>
    <row r="97" ht="20" customHeight="1" spans="1:8">
      <c r="A97" s="18">
        <v>91</v>
      </c>
      <c r="B97" s="145" t="s">
        <v>2201</v>
      </c>
      <c r="C97" s="108" t="s">
        <v>483</v>
      </c>
      <c r="D97" s="131" t="s">
        <v>484</v>
      </c>
      <c r="E97" s="146">
        <v>5694.06</v>
      </c>
      <c r="F97" s="146"/>
      <c r="G97" s="86">
        <f t="shared" si="3"/>
        <v>5694.06</v>
      </c>
      <c r="H97" s="30"/>
    </row>
    <row r="98" ht="20" customHeight="1" spans="1:8">
      <c r="A98" s="18">
        <v>92</v>
      </c>
      <c r="B98" s="145" t="s">
        <v>2202</v>
      </c>
      <c r="C98" s="108" t="s">
        <v>483</v>
      </c>
      <c r="D98" s="131" t="s">
        <v>484</v>
      </c>
      <c r="E98" s="146">
        <v>8226.49</v>
      </c>
      <c r="F98" s="146"/>
      <c r="G98" s="86">
        <f t="shared" si="3"/>
        <v>8226.49</v>
      </c>
      <c r="H98" s="30"/>
    </row>
    <row r="99" ht="20" customHeight="1" spans="1:8">
      <c r="A99" s="18">
        <v>93</v>
      </c>
      <c r="B99" s="145" t="s">
        <v>2203</v>
      </c>
      <c r="C99" s="108" t="s">
        <v>483</v>
      </c>
      <c r="D99" s="131" t="s">
        <v>484</v>
      </c>
      <c r="E99" s="146">
        <v>3882.53</v>
      </c>
      <c r="F99" s="146"/>
      <c r="G99" s="86">
        <f t="shared" si="3"/>
        <v>3882.53</v>
      </c>
      <c r="H99" s="30"/>
    </row>
    <row r="100" ht="20" customHeight="1" spans="1:8">
      <c r="A100" s="18">
        <v>94</v>
      </c>
      <c r="B100" s="145" t="s">
        <v>2204</v>
      </c>
      <c r="C100" s="108" t="s">
        <v>483</v>
      </c>
      <c r="D100" s="131" t="s">
        <v>484</v>
      </c>
      <c r="E100" s="146">
        <v>52086.94</v>
      </c>
      <c r="F100" s="146"/>
      <c r="G100" s="86">
        <f t="shared" si="3"/>
        <v>52086.94</v>
      </c>
      <c r="H100" s="30"/>
    </row>
    <row r="101" ht="20" customHeight="1" spans="1:8">
      <c r="A101" s="18">
        <v>95</v>
      </c>
      <c r="B101" s="145" t="s">
        <v>2205</v>
      </c>
      <c r="C101" s="108" t="s">
        <v>483</v>
      </c>
      <c r="D101" s="131" t="s">
        <v>484</v>
      </c>
      <c r="E101" s="146">
        <v>66.49</v>
      </c>
      <c r="F101" s="146"/>
      <c r="G101" s="86">
        <f t="shared" si="3"/>
        <v>66.49</v>
      </c>
      <c r="H101" s="30"/>
    </row>
    <row r="102" ht="20" customHeight="1" spans="1:8">
      <c r="A102" s="18">
        <v>96</v>
      </c>
      <c r="B102" s="145" t="s">
        <v>2206</v>
      </c>
      <c r="C102" s="108" t="s">
        <v>483</v>
      </c>
      <c r="D102" s="131" t="s">
        <v>484</v>
      </c>
      <c r="E102" s="146">
        <v>49997.63</v>
      </c>
      <c r="F102" s="146"/>
      <c r="G102" s="86">
        <f t="shared" si="3"/>
        <v>49997.63</v>
      </c>
      <c r="H102" s="30"/>
    </row>
    <row r="103" ht="20" customHeight="1" spans="1:8">
      <c r="A103" s="18">
        <v>97</v>
      </c>
      <c r="B103" s="145" t="s">
        <v>2207</v>
      </c>
      <c r="C103" s="108" t="s">
        <v>483</v>
      </c>
      <c r="D103" s="131" t="s">
        <v>484</v>
      </c>
      <c r="E103" s="146">
        <v>6837.62</v>
      </c>
      <c r="F103" s="146"/>
      <c r="G103" s="86">
        <f t="shared" si="3"/>
        <v>6837.62</v>
      </c>
      <c r="H103" s="30"/>
    </row>
    <row r="104" ht="20" customHeight="1" spans="1:8">
      <c r="A104" s="18">
        <v>98</v>
      </c>
      <c r="B104" s="145" t="s">
        <v>2208</v>
      </c>
      <c r="C104" s="108" t="s">
        <v>483</v>
      </c>
      <c r="D104" s="131" t="s">
        <v>484</v>
      </c>
      <c r="E104" s="146">
        <v>12737.95</v>
      </c>
      <c r="F104" s="146"/>
      <c r="G104" s="86">
        <f t="shared" si="3"/>
        <v>12737.95</v>
      </c>
      <c r="H104" s="30"/>
    </row>
    <row r="105" ht="20" customHeight="1" spans="1:8">
      <c r="A105" s="18">
        <v>99</v>
      </c>
      <c r="B105" s="145" t="s">
        <v>2209</v>
      </c>
      <c r="C105" s="108" t="s">
        <v>483</v>
      </c>
      <c r="D105" s="131" t="s">
        <v>484</v>
      </c>
      <c r="E105" s="146">
        <v>6483.96</v>
      </c>
      <c r="F105" s="146"/>
      <c r="G105" s="86">
        <f t="shared" si="3"/>
        <v>6483.96</v>
      </c>
      <c r="H105" s="30"/>
    </row>
    <row r="106" ht="20" customHeight="1" spans="1:8">
      <c r="A106" s="18">
        <v>100</v>
      </c>
      <c r="B106" s="145" t="s">
        <v>2210</v>
      </c>
      <c r="C106" s="108" t="s">
        <v>483</v>
      </c>
      <c r="D106" s="131" t="s">
        <v>486</v>
      </c>
      <c r="E106" s="146">
        <v>1641.03</v>
      </c>
      <c r="F106" s="146"/>
      <c r="G106" s="86">
        <f t="shared" si="3"/>
        <v>1641.03</v>
      </c>
      <c r="H106" s="30"/>
    </row>
    <row r="107" ht="20" customHeight="1" spans="1:8">
      <c r="A107" s="18">
        <v>101</v>
      </c>
      <c r="B107" s="145" t="s">
        <v>2211</v>
      </c>
      <c r="C107" s="108" t="s">
        <v>483</v>
      </c>
      <c r="D107" s="131" t="s">
        <v>484</v>
      </c>
      <c r="E107" s="146">
        <v>83.03</v>
      </c>
      <c r="F107" s="146"/>
      <c r="G107" s="86">
        <f t="shared" si="3"/>
        <v>83.03</v>
      </c>
      <c r="H107" s="30"/>
    </row>
    <row r="108" ht="20" customHeight="1" spans="1:8">
      <c r="A108" s="18">
        <v>102</v>
      </c>
      <c r="B108" s="145" t="s">
        <v>2212</v>
      </c>
      <c r="C108" s="108" t="s">
        <v>483</v>
      </c>
      <c r="D108" s="131" t="s">
        <v>486</v>
      </c>
      <c r="E108" s="146">
        <v>13784.62</v>
      </c>
      <c r="F108" s="146"/>
      <c r="G108" s="86">
        <f t="shared" si="3"/>
        <v>13784.62</v>
      </c>
      <c r="H108" s="30"/>
    </row>
    <row r="109" ht="20" customHeight="1" spans="1:8">
      <c r="A109" s="18">
        <v>103</v>
      </c>
      <c r="B109" s="145" t="s">
        <v>2213</v>
      </c>
      <c r="C109" s="108" t="s">
        <v>483</v>
      </c>
      <c r="D109" s="131" t="s">
        <v>484</v>
      </c>
      <c r="E109" s="146">
        <v>68621.36</v>
      </c>
      <c r="F109" s="146"/>
      <c r="G109" s="86">
        <f t="shared" si="3"/>
        <v>68621.36</v>
      </c>
      <c r="H109" s="30"/>
    </row>
    <row r="110" ht="20" customHeight="1" spans="1:8">
      <c r="A110" s="18">
        <v>104</v>
      </c>
      <c r="B110" s="145" t="s">
        <v>2214</v>
      </c>
      <c r="C110" s="108" t="s">
        <v>483</v>
      </c>
      <c r="D110" s="131" t="s">
        <v>486</v>
      </c>
      <c r="E110" s="146">
        <v>598.29</v>
      </c>
      <c r="F110" s="146"/>
      <c r="G110" s="86">
        <f t="shared" si="3"/>
        <v>598.29</v>
      </c>
      <c r="H110" s="30"/>
    </row>
    <row r="111" ht="20" customHeight="1" spans="1:8">
      <c r="A111" s="18">
        <v>105</v>
      </c>
      <c r="B111" s="145" t="s">
        <v>2215</v>
      </c>
      <c r="C111" s="108" t="s">
        <v>483</v>
      </c>
      <c r="D111" s="131" t="s">
        <v>486</v>
      </c>
      <c r="E111" s="146">
        <v>394.87</v>
      </c>
      <c r="F111" s="146"/>
      <c r="G111" s="86">
        <f t="shared" si="3"/>
        <v>394.87</v>
      </c>
      <c r="H111" s="30"/>
    </row>
    <row r="112" ht="20" customHeight="1" spans="1:8">
      <c r="A112" s="18">
        <v>106</v>
      </c>
      <c r="B112" s="145" t="s">
        <v>2216</v>
      </c>
      <c r="C112" s="108" t="s">
        <v>483</v>
      </c>
      <c r="D112" s="131" t="s">
        <v>484</v>
      </c>
      <c r="E112" s="146">
        <v>6901.41</v>
      </c>
      <c r="F112" s="146"/>
      <c r="G112" s="86">
        <f t="shared" ref="G112:G143" si="4">E112+F112</f>
        <v>6901.41</v>
      </c>
      <c r="H112" s="30"/>
    </row>
    <row r="113" ht="20" customHeight="1" spans="1:8">
      <c r="A113" s="18">
        <v>107</v>
      </c>
      <c r="B113" s="145" t="s">
        <v>2217</v>
      </c>
      <c r="C113" s="108" t="s">
        <v>483</v>
      </c>
      <c r="D113" s="131" t="s">
        <v>486</v>
      </c>
      <c r="E113" s="146">
        <v>10341.88</v>
      </c>
      <c r="F113" s="146"/>
      <c r="G113" s="86">
        <f t="shared" si="4"/>
        <v>10341.88</v>
      </c>
      <c r="H113" s="30"/>
    </row>
    <row r="114" ht="20" customHeight="1" spans="1:8">
      <c r="A114" s="18">
        <v>108</v>
      </c>
      <c r="B114" s="145" t="s">
        <v>2218</v>
      </c>
      <c r="C114" s="108" t="s">
        <v>483</v>
      </c>
      <c r="D114" s="131" t="s">
        <v>486</v>
      </c>
      <c r="E114" s="146">
        <v>2384.62</v>
      </c>
      <c r="F114" s="146"/>
      <c r="G114" s="86">
        <f t="shared" si="4"/>
        <v>2384.62</v>
      </c>
      <c r="H114" s="30"/>
    </row>
    <row r="115" ht="20" customHeight="1" spans="1:8">
      <c r="A115" s="18">
        <v>109</v>
      </c>
      <c r="B115" s="145" t="s">
        <v>2219</v>
      </c>
      <c r="C115" s="108" t="s">
        <v>483</v>
      </c>
      <c r="D115" s="131" t="s">
        <v>486</v>
      </c>
      <c r="E115" s="146">
        <v>2324.79</v>
      </c>
      <c r="F115" s="146"/>
      <c r="G115" s="86">
        <f t="shared" si="4"/>
        <v>2324.79</v>
      </c>
      <c r="H115" s="30"/>
    </row>
    <row r="116" ht="20" customHeight="1" spans="1:8">
      <c r="A116" s="18">
        <v>110</v>
      </c>
      <c r="B116" s="145" t="s">
        <v>2220</v>
      </c>
      <c r="C116" s="108" t="s">
        <v>483</v>
      </c>
      <c r="D116" s="131" t="s">
        <v>484</v>
      </c>
      <c r="E116" s="146">
        <v>7790.84</v>
      </c>
      <c r="F116" s="146"/>
      <c r="G116" s="86">
        <f t="shared" si="4"/>
        <v>7790.84</v>
      </c>
      <c r="H116" s="30"/>
    </row>
    <row r="117" ht="20" customHeight="1" spans="1:8">
      <c r="A117" s="18">
        <v>111</v>
      </c>
      <c r="B117" s="145" t="s">
        <v>2221</v>
      </c>
      <c r="C117" s="108" t="s">
        <v>483</v>
      </c>
      <c r="D117" s="131" t="s">
        <v>486</v>
      </c>
      <c r="E117" s="146">
        <v>683.76</v>
      </c>
      <c r="F117" s="146"/>
      <c r="G117" s="86">
        <f t="shared" si="4"/>
        <v>683.76</v>
      </c>
      <c r="H117" s="30"/>
    </row>
    <row r="118" ht="20" customHeight="1" spans="1:8">
      <c r="A118" s="18">
        <v>112</v>
      </c>
      <c r="B118" s="145" t="s">
        <v>2222</v>
      </c>
      <c r="C118" s="108" t="s">
        <v>483</v>
      </c>
      <c r="D118" s="131" t="s">
        <v>484</v>
      </c>
      <c r="E118" s="146">
        <v>2.57</v>
      </c>
      <c r="F118" s="146"/>
      <c r="G118" s="86">
        <f t="shared" si="4"/>
        <v>2.57</v>
      </c>
      <c r="H118" s="30"/>
    </row>
    <row r="119" ht="20" customHeight="1" spans="1:8">
      <c r="A119" s="18">
        <v>113</v>
      </c>
      <c r="B119" s="145" t="s">
        <v>2223</v>
      </c>
      <c r="C119" s="108" t="s">
        <v>483</v>
      </c>
      <c r="D119" s="131" t="s">
        <v>484</v>
      </c>
      <c r="E119" s="146">
        <v>0.11</v>
      </c>
      <c r="F119" s="146"/>
      <c r="G119" s="86">
        <f t="shared" si="4"/>
        <v>0.11</v>
      </c>
      <c r="H119" s="30"/>
    </row>
    <row r="120" ht="20" customHeight="1" spans="1:8">
      <c r="A120" s="18">
        <v>114</v>
      </c>
      <c r="B120" s="145" t="s">
        <v>2224</v>
      </c>
      <c r="C120" s="108" t="s">
        <v>483</v>
      </c>
      <c r="D120" s="131" t="s">
        <v>484</v>
      </c>
      <c r="E120" s="146">
        <v>0.72</v>
      </c>
      <c r="F120" s="146"/>
      <c r="G120" s="86">
        <f t="shared" si="4"/>
        <v>0.72</v>
      </c>
      <c r="H120" s="30"/>
    </row>
    <row r="121" ht="20" customHeight="1" spans="1:8">
      <c r="A121" s="18">
        <v>115</v>
      </c>
      <c r="B121" s="145" t="s">
        <v>2225</v>
      </c>
      <c r="C121" s="108" t="s">
        <v>483</v>
      </c>
      <c r="D121" s="131" t="s">
        <v>484</v>
      </c>
      <c r="E121" s="146">
        <v>4196.07</v>
      </c>
      <c r="F121" s="146"/>
      <c r="G121" s="86">
        <f t="shared" si="4"/>
        <v>4196.07</v>
      </c>
      <c r="H121" s="30"/>
    </row>
    <row r="122" ht="20" customHeight="1" spans="1:8">
      <c r="A122" s="18">
        <v>116</v>
      </c>
      <c r="B122" s="145" t="s">
        <v>2226</v>
      </c>
      <c r="C122" s="108" t="s">
        <v>483</v>
      </c>
      <c r="D122" s="131" t="s">
        <v>484</v>
      </c>
      <c r="E122" s="146">
        <v>5597.09</v>
      </c>
      <c r="F122" s="146"/>
      <c r="G122" s="86">
        <f t="shared" si="4"/>
        <v>5597.09</v>
      </c>
      <c r="H122" s="30"/>
    </row>
    <row r="123" ht="20" customHeight="1" spans="1:8">
      <c r="A123" s="18">
        <v>117</v>
      </c>
      <c r="B123" s="145" t="s">
        <v>2227</v>
      </c>
      <c r="C123" s="108" t="s">
        <v>483</v>
      </c>
      <c r="D123" s="131" t="s">
        <v>484</v>
      </c>
      <c r="E123" s="146">
        <v>126972.59</v>
      </c>
      <c r="F123" s="146"/>
      <c r="G123" s="86">
        <f t="shared" si="4"/>
        <v>126972.59</v>
      </c>
      <c r="H123" s="30"/>
    </row>
    <row r="124" ht="20" customHeight="1" spans="1:8">
      <c r="A124" s="18">
        <v>118</v>
      </c>
      <c r="B124" s="145" t="s">
        <v>2228</v>
      </c>
      <c r="C124" s="108" t="s">
        <v>483</v>
      </c>
      <c r="D124" s="131" t="s">
        <v>484</v>
      </c>
      <c r="E124" s="146">
        <v>1120</v>
      </c>
      <c r="F124" s="146"/>
      <c r="G124" s="86">
        <f t="shared" si="4"/>
        <v>1120</v>
      </c>
      <c r="H124" s="30"/>
    </row>
    <row r="125" ht="20" customHeight="1" spans="1:8">
      <c r="A125" s="18">
        <v>119</v>
      </c>
      <c r="B125" s="145" t="s">
        <v>2229</v>
      </c>
      <c r="C125" s="108" t="s">
        <v>483</v>
      </c>
      <c r="D125" s="131" t="s">
        <v>484</v>
      </c>
      <c r="E125" s="146">
        <v>1206.9</v>
      </c>
      <c r="F125" s="146"/>
      <c r="G125" s="86">
        <f t="shared" si="4"/>
        <v>1206.9</v>
      </c>
      <c r="H125" s="30"/>
    </row>
    <row r="126" ht="20" customHeight="1" spans="1:8">
      <c r="A126" s="18">
        <v>120</v>
      </c>
      <c r="B126" s="145" t="s">
        <v>2230</v>
      </c>
      <c r="C126" s="108" t="s">
        <v>483</v>
      </c>
      <c r="D126" s="131" t="s">
        <v>484</v>
      </c>
      <c r="E126" s="146">
        <v>16212.93</v>
      </c>
      <c r="F126" s="146"/>
      <c r="G126" s="86">
        <f t="shared" si="4"/>
        <v>16212.93</v>
      </c>
      <c r="H126" s="30"/>
    </row>
    <row r="127" ht="20" customHeight="1" spans="1:8">
      <c r="A127" s="18">
        <v>121</v>
      </c>
      <c r="B127" s="145" t="s">
        <v>2231</v>
      </c>
      <c r="C127" s="108" t="s">
        <v>483</v>
      </c>
      <c r="D127" s="131" t="s">
        <v>484</v>
      </c>
      <c r="E127" s="146">
        <v>40543.14</v>
      </c>
      <c r="F127" s="146"/>
      <c r="G127" s="86">
        <f t="shared" si="4"/>
        <v>40543.14</v>
      </c>
      <c r="H127" s="30"/>
    </row>
    <row r="128" ht="20" customHeight="1" spans="1:8">
      <c r="A128" s="18">
        <v>122</v>
      </c>
      <c r="B128" s="145" t="s">
        <v>2232</v>
      </c>
      <c r="C128" s="108" t="s">
        <v>483</v>
      </c>
      <c r="D128" s="131" t="s">
        <v>484</v>
      </c>
      <c r="E128" s="146">
        <v>4769.85</v>
      </c>
      <c r="F128" s="146"/>
      <c r="G128" s="86">
        <f t="shared" si="4"/>
        <v>4769.85</v>
      </c>
      <c r="H128" s="30"/>
    </row>
    <row r="129" ht="20" customHeight="1" spans="1:8">
      <c r="A129" s="18">
        <v>123</v>
      </c>
      <c r="B129" s="145" t="s">
        <v>2233</v>
      </c>
      <c r="C129" s="108" t="s">
        <v>483</v>
      </c>
      <c r="D129" s="131" t="s">
        <v>484</v>
      </c>
      <c r="E129" s="146">
        <v>1627.5</v>
      </c>
      <c r="F129" s="146"/>
      <c r="G129" s="86">
        <f t="shared" si="4"/>
        <v>1627.5</v>
      </c>
      <c r="H129" s="30"/>
    </row>
    <row r="130" ht="20" customHeight="1" spans="1:8">
      <c r="A130" s="18">
        <v>124</v>
      </c>
      <c r="B130" s="145" t="s">
        <v>2234</v>
      </c>
      <c r="C130" s="108" t="s">
        <v>483</v>
      </c>
      <c r="D130" s="131" t="s">
        <v>484</v>
      </c>
      <c r="E130" s="146">
        <v>3243.11</v>
      </c>
      <c r="F130" s="146"/>
      <c r="G130" s="86">
        <f t="shared" si="4"/>
        <v>3243.11</v>
      </c>
      <c r="H130" s="30"/>
    </row>
    <row r="131" ht="20" customHeight="1" spans="1:8">
      <c r="A131" s="18">
        <v>125</v>
      </c>
      <c r="B131" s="145" t="s">
        <v>2235</v>
      </c>
      <c r="C131" s="108" t="s">
        <v>483</v>
      </c>
      <c r="D131" s="131" t="s">
        <v>484</v>
      </c>
      <c r="E131" s="146">
        <v>5610</v>
      </c>
      <c r="F131" s="146"/>
      <c r="G131" s="86">
        <f t="shared" si="4"/>
        <v>5610</v>
      </c>
      <c r="H131" s="30"/>
    </row>
    <row r="132" ht="20" customHeight="1" spans="1:8">
      <c r="A132" s="18">
        <v>126</v>
      </c>
      <c r="B132" s="145" t="s">
        <v>2236</v>
      </c>
      <c r="C132" s="108" t="s">
        <v>483</v>
      </c>
      <c r="D132" s="131" t="s">
        <v>484</v>
      </c>
      <c r="E132" s="146">
        <v>15611.02</v>
      </c>
      <c r="F132" s="146"/>
      <c r="G132" s="86">
        <f t="shared" si="4"/>
        <v>15611.02</v>
      </c>
      <c r="H132" s="30"/>
    </row>
    <row r="133" ht="20" customHeight="1" spans="1:8">
      <c r="A133" s="18">
        <v>127</v>
      </c>
      <c r="B133" s="145" t="s">
        <v>2237</v>
      </c>
      <c r="C133" s="108" t="s">
        <v>483</v>
      </c>
      <c r="D133" s="131" t="s">
        <v>484</v>
      </c>
      <c r="E133" s="146">
        <v>12242.84</v>
      </c>
      <c r="F133" s="146"/>
      <c r="G133" s="86">
        <f t="shared" si="4"/>
        <v>12242.84</v>
      </c>
      <c r="H133" s="30"/>
    </row>
    <row r="134" ht="20" customHeight="1" spans="1:8">
      <c r="A134" s="18">
        <v>128</v>
      </c>
      <c r="B134" s="145" t="s">
        <v>2238</v>
      </c>
      <c r="C134" s="108" t="s">
        <v>483</v>
      </c>
      <c r="D134" s="131" t="s">
        <v>484</v>
      </c>
      <c r="E134" s="146">
        <v>76949.05</v>
      </c>
      <c r="F134" s="146"/>
      <c r="G134" s="86">
        <f t="shared" si="4"/>
        <v>76949.05</v>
      </c>
      <c r="H134" s="30"/>
    </row>
    <row r="135" ht="20" customHeight="1" spans="1:8">
      <c r="A135" s="18">
        <v>129</v>
      </c>
      <c r="B135" s="145" t="s">
        <v>2239</v>
      </c>
      <c r="C135" s="108" t="s">
        <v>483</v>
      </c>
      <c r="D135" s="131" t="s">
        <v>484</v>
      </c>
      <c r="E135" s="146">
        <v>8689.65</v>
      </c>
      <c r="F135" s="146"/>
      <c r="G135" s="86">
        <f t="shared" si="4"/>
        <v>8689.65</v>
      </c>
      <c r="H135" s="30"/>
    </row>
    <row r="136" ht="20" customHeight="1" spans="1:8">
      <c r="A136" s="18">
        <v>130</v>
      </c>
      <c r="B136" s="145" t="s">
        <v>2240</v>
      </c>
      <c r="C136" s="108" t="s">
        <v>483</v>
      </c>
      <c r="D136" s="131" t="s">
        <v>484</v>
      </c>
      <c r="E136" s="146">
        <v>3862.06</v>
      </c>
      <c r="F136" s="146"/>
      <c r="G136" s="86">
        <f t="shared" si="4"/>
        <v>3862.06</v>
      </c>
      <c r="H136" s="30"/>
    </row>
    <row r="137" ht="20" customHeight="1" spans="1:8">
      <c r="A137" s="18">
        <v>131</v>
      </c>
      <c r="B137" s="145" t="s">
        <v>2241</v>
      </c>
      <c r="C137" s="108" t="s">
        <v>483</v>
      </c>
      <c r="D137" s="131" t="s">
        <v>484</v>
      </c>
      <c r="E137" s="146">
        <v>31172.42</v>
      </c>
      <c r="F137" s="146"/>
      <c r="G137" s="86">
        <f t="shared" si="4"/>
        <v>31172.42</v>
      </c>
      <c r="H137" s="30"/>
    </row>
    <row r="138" ht="20" customHeight="1" spans="1:8">
      <c r="A138" s="18">
        <v>132</v>
      </c>
      <c r="B138" s="145" t="s">
        <v>2242</v>
      </c>
      <c r="C138" s="108" t="s">
        <v>483</v>
      </c>
      <c r="D138" s="131" t="s">
        <v>484</v>
      </c>
      <c r="E138" s="146">
        <v>7200</v>
      </c>
      <c r="F138" s="146"/>
      <c r="G138" s="86">
        <f t="shared" si="4"/>
        <v>7200</v>
      </c>
      <c r="H138" s="30"/>
    </row>
    <row r="139" ht="20" customHeight="1" spans="1:8">
      <c r="A139" s="18">
        <v>133</v>
      </c>
      <c r="B139" s="145" t="s">
        <v>2243</v>
      </c>
      <c r="C139" s="108" t="s">
        <v>483</v>
      </c>
      <c r="D139" s="131" t="s">
        <v>484</v>
      </c>
      <c r="E139" s="146">
        <v>81.82</v>
      </c>
      <c r="F139" s="146"/>
      <c r="G139" s="86">
        <f t="shared" si="4"/>
        <v>81.82</v>
      </c>
      <c r="H139" s="30"/>
    </row>
    <row r="140" ht="20" customHeight="1" spans="1:8">
      <c r="A140" s="18">
        <v>134</v>
      </c>
      <c r="B140" s="145" t="s">
        <v>2244</v>
      </c>
      <c r="C140" s="108" t="s">
        <v>483</v>
      </c>
      <c r="D140" s="131" t="s">
        <v>484</v>
      </c>
      <c r="E140" s="146">
        <v>15778.54</v>
      </c>
      <c r="F140" s="146"/>
      <c r="G140" s="86">
        <f t="shared" si="4"/>
        <v>15778.54</v>
      </c>
      <c r="H140" s="30"/>
    </row>
    <row r="141" ht="20" customHeight="1" spans="1:8">
      <c r="A141" s="18">
        <v>135</v>
      </c>
      <c r="B141" s="145" t="s">
        <v>2245</v>
      </c>
      <c r="C141" s="108" t="s">
        <v>483</v>
      </c>
      <c r="D141" s="131" t="s">
        <v>484</v>
      </c>
      <c r="E141" s="146">
        <v>4960.35</v>
      </c>
      <c r="F141" s="146"/>
      <c r="G141" s="86">
        <f t="shared" si="4"/>
        <v>4960.35</v>
      </c>
      <c r="H141" s="30"/>
    </row>
    <row r="142" ht="20" customHeight="1" spans="1:8">
      <c r="A142" s="18">
        <v>136</v>
      </c>
      <c r="B142" s="145" t="s">
        <v>2246</v>
      </c>
      <c r="C142" s="108" t="s">
        <v>483</v>
      </c>
      <c r="D142" s="131" t="s">
        <v>484</v>
      </c>
      <c r="E142" s="146">
        <v>19620.69</v>
      </c>
      <c r="F142" s="146"/>
      <c r="G142" s="86">
        <f t="shared" si="4"/>
        <v>19620.69</v>
      </c>
      <c r="H142" s="30"/>
    </row>
    <row r="143" ht="20" customHeight="1" spans="1:8">
      <c r="A143" s="18">
        <v>137</v>
      </c>
      <c r="B143" s="145" t="s">
        <v>2247</v>
      </c>
      <c r="C143" s="108" t="s">
        <v>483</v>
      </c>
      <c r="D143" s="131" t="s">
        <v>484</v>
      </c>
      <c r="E143" s="146">
        <v>12062.05</v>
      </c>
      <c r="F143" s="146"/>
      <c r="G143" s="86">
        <f t="shared" si="4"/>
        <v>12062.05</v>
      </c>
      <c r="H143" s="30"/>
    </row>
    <row r="144" ht="20" customHeight="1" spans="1:8">
      <c r="A144" s="18">
        <v>138</v>
      </c>
      <c r="B144" s="145" t="s">
        <v>2248</v>
      </c>
      <c r="C144" s="108" t="s">
        <v>483</v>
      </c>
      <c r="D144" s="131" t="s">
        <v>484</v>
      </c>
      <c r="E144" s="146">
        <v>48275.86</v>
      </c>
      <c r="F144" s="146"/>
      <c r="G144" s="86">
        <f t="shared" ref="G144:G183" si="5">E144+F144</f>
        <v>48275.86</v>
      </c>
      <c r="H144" s="30"/>
    </row>
    <row r="145" ht="20" customHeight="1" spans="1:8">
      <c r="A145" s="18">
        <v>139</v>
      </c>
      <c r="B145" s="145" t="s">
        <v>2249</v>
      </c>
      <c r="C145" s="108" t="s">
        <v>483</v>
      </c>
      <c r="D145" s="131" t="s">
        <v>484</v>
      </c>
      <c r="E145" s="146">
        <v>11448.28</v>
      </c>
      <c r="F145" s="146"/>
      <c r="G145" s="86">
        <f t="shared" si="5"/>
        <v>11448.28</v>
      </c>
      <c r="H145" s="30"/>
    </row>
    <row r="146" ht="20" customHeight="1" spans="1:8">
      <c r="A146" s="18">
        <v>140</v>
      </c>
      <c r="B146" s="145" t="s">
        <v>2250</v>
      </c>
      <c r="C146" s="108" t="s">
        <v>483</v>
      </c>
      <c r="D146" s="131" t="s">
        <v>484</v>
      </c>
      <c r="E146" s="146">
        <v>2068.97</v>
      </c>
      <c r="F146" s="146"/>
      <c r="G146" s="86">
        <f t="shared" si="5"/>
        <v>2068.97</v>
      </c>
      <c r="H146" s="30"/>
    </row>
    <row r="147" ht="20" customHeight="1" spans="1:8">
      <c r="A147" s="18">
        <v>141</v>
      </c>
      <c r="B147" s="145" t="s">
        <v>2251</v>
      </c>
      <c r="C147" s="108" t="s">
        <v>483</v>
      </c>
      <c r="D147" s="131" t="s">
        <v>484</v>
      </c>
      <c r="E147" s="146">
        <v>4827.59</v>
      </c>
      <c r="F147" s="146"/>
      <c r="G147" s="86">
        <f t="shared" si="5"/>
        <v>4827.59</v>
      </c>
      <c r="H147" s="30"/>
    </row>
    <row r="148" ht="20" customHeight="1" spans="1:8">
      <c r="A148" s="18">
        <v>142</v>
      </c>
      <c r="B148" s="145" t="s">
        <v>2252</v>
      </c>
      <c r="C148" s="108" t="s">
        <v>483</v>
      </c>
      <c r="D148" s="131" t="s">
        <v>484</v>
      </c>
      <c r="E148" s="146">
        <v>18320.4</v>
      </c>
      <c r="F148" s="146"/>
      <c r="G148" s="86">
        <f t="shared" si="5"/>
        <v>18320.4</v>
      </c>
      <c r="H148" s="30"/>
    </row>
    <row r="149" ht="20" customHeight="1" spans="1:8">
      <c r="A149" s="18">
        <v>143</v>
      </c>
      <c r="B149" s="145" t="s">
        <v>2253</v>
      </c>
      <c r="C149" s="108" t="s">
        <v>483</v>
      </c>
      <c r="D149" s="131" t="s">
        <v>484</v>
      </c>
      <c r="E149" s="146">
        <v>14168.28</v>
      </c>
      <c r="F149" s="146"/>
      <c r="G149" s="86">
        <f t="shared" si="5"/>
        <v>14168.28</v>
      </c>
      <c r="H149" s="30"/>
    </row>
    <row r="150" ht="20" customHeight="1" spans="1:8">
      <c r="A150" s="18">
        <v>144</v>
      </c>
      <c r="B150" s="145" t="s">
        <v>2254</v>
      </c>
      <c r="C150" s="108" t="s">
        <v>483</v>
      </c>
      <c r="D150" s="131" t="s">
        <v>484</v>
      </c>
      <c r="E150" s="146">
        <v>15300</v>
      </c>
      <c r="F150" s="146"/>
      <c r="G150" s="86">
        <f t="shared" si="5"/>
        <v>15300</v>
      </c>
      <c r="H150" s="30"/>
    </row>
    <row r="151" ht="20" customHeight="1" spans="1:8">
      <c r="A151" s="18">
        <v>145</v>
      </c>
      <c r="B151" s="145" t="s">
        <v>2255</v>
      </c>
      <c r="C151" s="108" t="s">
        <v>483</v>
      </c>
      <c r="D151" s="131" t="s">
        <v>484</v>
      </c>
      <c r="E151" s="146">
        <v>4617.23</v>
      </c>
      <c r="F151" s="146"/>
      <c r="G151" s="86">
        <f t="shared" si="5"/>
        <v>4617.23</v>
      </c>
      <c r="H151" s="30"/>
    </row>
    <row r="152" ht="20" customHeight="1" spans="1:8">
      <c r="A152" s="18">
        <v>146</v>
      </c>
      <c r="B152" s="145" t="s">
        <v>2256</v>
      </c>
      <c r="C152" s="108" t="s">
        <v>483</v>
      </c>
      <c r="D152" s="131" t="s">
        <v>484</v>
      </c>
      <c r="E152" s="146">
        <v>3873.79</v>
      </c>
      <c r="F152" s="146"/>
      <c r="G152" s="86">
        <f t="shared" si="5"/>
        <v>3873.79</v>
      </c>
      <c r="H152" s="30"/>
    </row>
    <row r="153" ht="20" customHeight="1" spans="1:8">
      <c r="A153" s="18">
        <v>147</v>
      </c>
      <c r="B153" s="145" t="s">
        <v>2257</v>
      </c>
      <c r="C153" s="108" t="s">
        <v>483</v>
      </c>
      <c r="D153" s="131" t="s">
        <v>484</v>
      </c>
      <c r="E153" s="146">
        <v>9569.83</v>
      </c>
      <c r="F153" s="146"/>
      <c r="G153" s="86">
        <f t="shared" si="5"/>
        <v>9569.83</v>
      </c>
      <c r="H153" s="30"/>
    </row>
    <row r="154" ht="20" customHeight="1" spans="1:8">
      <c r="A154" s="18">
        <v>148</v>
      </c>
      <c r="B154" s="145" t="s">
        <v>2258</v>
      </c>
      <c r="C154" s="108" t="s">
        <v>483</v>
      </c>
      <c r="D154" s="131" t="s">
        <v>484</v>
      </c>
      <c r="E154" s="146">
        <v>21320</v>
      </c>
      <c r="F154" s="146"/>
      <c r="G154" s="86">
        <f t="shared" si="5"/>
        <v>21320</v>
      </c>
      <c r="H154" s="30"/>
    </row>
    <row r="155" ht="20" customHeight="1" spans="1:8">
      <c r="A155" s="18">
        <v>149</v>
      </c>
      <c r="B155" s="145" t="s">
        <v>2259</v>
      </c>
      <c r="C155" s="108" t="s">
        <v>483</v>
      </c>
      <c r="D155" s="131" t="s">
        <v>484</v>
      </c>
      <c r="E155" s="146">
        <v>49241.37</v>
      </c>
      <c r="F155" s="146"/>
      <c r="G155" s="86">
        <f t="shared" si="5"/>
        <v>49241.37</v>
      </c>
      <c r="H155" s="30"/>
    </row>
    <row r="156" ht="20" customHeight="1" spans="1:8">
      <c r="A156" s="18">
        <v>150</v>
      </c>
      <c r="B156" s="145" t="s">
        <v>2260</v>
      </c>
      <c r="C156" s="108" t="s">
        <v>483</v>
      </c>
      <c r="D156" s="131" t="s">
        <v>484</v>
      </c>
      <c r="E156" s="146">
        <v>1448.28</v>
      </c>
      <c r="F156" s="146"/>
      <c r="G156" s="86">
        <f t="shared" si="5"/>
        <v>1448.28</v>
      </c>
      <c r="H156" s="30"/>
    </row>
    <row r="157" ht="20" customHeight="1" spans="1:8">
      <c r="A157" s="18">
        <v>151</v>
      </c>
      <c r="B157" s="145" t="s">
        <v>2261</v>
      </c>
      <c r="C157" s="108" t="s">
        <v>483</v>
      </c>
      <c r="D157" s="131" t="s">
        <v>484</v>
      </c>
      <c r="E157" s="146">
        <v>6905.69</v>
      </c>
      <c r="F157" s="146"/>
      <c r="G157" s="86">
        <f t="shared" si="5"/>
        <v>6905.69</v>
      </c>
      <c r="H157" s="30"/>
    </row>
    <row r="158" ht="20" customHeight="1" spans="1:8">
      <c r="A158" s="18">
        <v>152</v>
      </c>
      <c r="B158" s="145" t="s">
        <v>2262</v>
      </c>
      <c r="C158" s="108" t="s">
        <v>483</v>
      </c>
      <c r="D158" s="131" t="s">
        <v>488</v>
      </c>
      <c r="E158" s="146">
        <v>10194.67</v>
      </c>
      <c r="F158" s="146"/>
      <c r="G158" s="86">
        <f t="shared" si="5"/>
        <v>10194.67</v>
      </c>
      <c r="H158" s="30"/>
    </row>
    <row r="159" ht="20" customHeight="1" spans="1:8">
      <c r="A159" s="18">
        <v>153</v>
      </c>
      <c r="B159" s="145" t="s">
        <v>2263</v>
      </c>
      <c r="C159" s="108" t="s">
        <v>483</v>
      </c>
      <c r="D159" s="131" t="s">
        <v>488</v>
      </c>
      <c r="E159" s="146">
        <v>24166.5</v>
      </c>
      <c r="F159" s="146"/>
      <c r="G159" s="86">
        <f t="shared" si="5"/>
        <v>24166.5</v>
      </c>
      <c r="H159" s="30"/>
    </row>
    <row r="160" ht="20" customHeight="1" spans="1:8">
      <c r="A160" s="18">
        <v>154</v>
      </c>
      <c r="B160" s="145" t="s">
        <v>2264</v>
      </c>
      <c r="C160" s="108" t="s">
        <v>483</v>
      </c>
      <c r="D160" s="131" t="s">
        <v>484</v>
      </c>
      <c r="E160" s="146">
        <v>899.08</v>
      </c>
      <c r="F160" s="146"/>
      <c r="G160" s="86">
        <f t="shared" si="5"/>
        <v>899.08</v>
      </c>
      <c r="H160" s="30"/>
    </row>
    <row r="161" ht="20" customHeight="1" spans="1:8">
      <c r="A161" s="18">
        <v>155</v>
      </c>
      <c r="B161" s="145" t="s">
        <v>2265</v>
      </c>
      <c r="C161" s="108" t="s">
        <v>483</v>
      </c>
      <c r="D161" s="131" t="s">
        <v>490</v>
      </c>
      <c r="E161" s="146">
        <v>2754.17</v>
      </c>
      <c r="F161" s="146"/>
      <c r="G161" s="86">
        <f t="shared" si="5"/>
        <v>2754.17</v>
      </c>
      <c r="H161" s="30"/>
    </row>
    <row r="162" ht="20" customHeight="1" spans="1:8">
      <c r="A162" s="18">
        <v>156</v>
      </c>
      <c r="B162" s="145" t="s">
        <v>2266</v>
      </c>
      <c r="C162" s="108" t="s">
        <v>483</v>
      </c>
      <c r="D162" s="131" t="s">
        <v>488</v>
      </c>
      <c r="E162" s="146">
        <v>1284</v>
      </c>
      <c r="F162" s="146"/>
      <c r="G162" s="86">
        <f t="shared" si="5"/>
        <v>1284</v>
      </c>
      <c r="H162" s="30"/>
    </row>
    <row r="163" ht="20" customHeight="1" spans="1:8">
      <c r="A163" s="18">
        <v>157</v>
      </c>
      <c r="B163" s="145" t="s">
        <v>2267</v>
      </c>
      <c r="C163" s="108" t="s">
        <v>483</v>
      </c>
      <c r="D163" s="131" t="s">
        <v>486</v>
      </c>
      <c r="E163" s="146">
        <v>5199.42</v>
      </c>
      <c r="F163" s="146"/>
      <c r="G163" s="86">
        <f t="shared" si="5"/>
        <v>5199.42</v>
      </c>
      <c r="H163" s="30"/>
    </row>
    <row r="164" ht="20" customHeight="1" spans="1:8">
      <c r="A164" s="18">
        <v>158</v>
      </c>
      <c r="B164" s="145" t="s">
        <v>2268</v>
      </c>
      <c r="C164" s="108" t="s">
        <v>483</v>
      </c>
      <c r="D164" s="131" t="s">
        <v>488</v>
      </c>
      <c r="E164" s="146">
        <v>1168.6</v>
      </c>
      <c r="F164" s="146"/>
      <c r="G164" s="86">
        <f t="shared" si="5"/>
        <v>1168.6</v>
      </c>
      <c r="H164" s="30"/>
    </row>
    <row r="165" ht="20" customHeight="1" spans="1:8">
      <c r="A165" s="18">
        <v>159</v>
      </c>
      <c r="B165" s="145" t="s">
        <v>2269</v>
      </c>
      <c r="C165" s="108" t="s">
        <v>483</v>
      </c>
      <c r="D165" s="131" t="s">
        <v>484</v>
      </c>
      <c r="E165" s="146">
        <v>31455.68</v>
      </c>
      <c r="F165" s="146"/>
      <c r="G165" s="86">
        <f t="shared" si="5"/>
        <v>31455.68</v>
      </c>
      <c r="H165" s="30"/>
    </row>
    <row r="166" ht="20" customHeight="1" spans="1:8">
      <c r="A166" s="18">
        <v>160</v>
      </c>
      <c r="B166" s="145" t="s">
        <v>2270</v>
      </c>
      <c r="C166" s="108" t="s">
        <v>483</v>
      </c>
      <c r="D166" s="131" t="s">
        <v>484</v>
      </c>
      <c r="E166" s="146">
        <v>10560.59</v>
      </c>
      <c r="F166" s="146"/>
      <c r="G166" s="86">
        <f t="shared" si="5"/>
        <v>10560.59</v>
      </c>
      <c r="H166" s="30"/>
    </row>
    <row r="167" ht="20" customHeight="1" spans="1:8">
      <c r="A167" s="18">
        <v>161</v>
      </c>
      <c r="B167" s="145" t="s">
        <v>2271</v>
      </c>
      <c r="C167" s="108" t="s">
        <v>483</v>
      </c>
      <c r="D167" s="131" t="s">
        <v>484</v>
      </c>
      <c r="E167" s="146">
        <v>57874.36</v>
      </c>
      <c r="F167" s="146"/>
      <c r="G167" s="86">
        <f t="shared" si="5"/>
        <v>57874.36</v>
      </c>
      <c r="H167" s="30"/>
    </row>
    <row r="168" ht="20" customHeight="1" spans="1:8">
      <c r="A168" s="18">
        <v>162</v>
      </c>
      <c r="B168" s="145" t="s">
        <v>2272</v>
      </c>
      <c r="C168" s="108" t="s">
        <v>483</v>
      </c>
      <c r="D168" s="131" t="s">
        <v>488</v>
      </c>
      <c r="E168" s="146">
        <v>340</v>
      </c>
      <c r="F168" s="146"/>
      <c r="G168" s="86">
        <f t="shared" si="5"/>
        <v>340</v>
      </c>
      <c r="H168" s="30"/>
    </row>
    <row r="169" ht="20" customHeight="1" spans="1:8">
      <c r="A169" s="18">
        <v>163</v>
      </c>
      <c r="B169" s="145" t="s">
        <v>2273</v>
      </c>
      <c r="C169" s="108" t="s">
        <v>483</v>
      </c>
      <c r="D169" s="131" t="s">
        <v>488</v>
      </c>
      <c r="E169" s="146">
        <v>388.12</v>
      </c>
      <c r="F169" s="146"/>
      <c r="G169" s="86">
        <f t="shared" si="5"/>
        <v>388.12</v>
      </c>
      <c r="H169" s="30"/>
    </row>
    <row r="170" ht="20" customHeight="1" spans="1:8">
      <c r="A170" s="18">
        <v>164</v>
      </c>
      <c r="B170" s="145" t="s">
        <v>2274</v>
      </c>
      <c r="C170" s="108" t="s">
        <v>483</v>
      </c>
      <c r="D170" s="131" t="s">
        <v>484</v>
      </c>
      <c r="E170" s="146">
        <v>8069.63</v>
      </c>
      <c r="F170" s="146"/>
      <c r="G170" s="86">
        <f t="shared" si="5"/>
        <v>8069.63</v>
      </c>
      <c r="H170" s="30"/>
    </row>
    <row r="171" ht="20" customHeight="1" spans="1:8">
      <c r="A171" s="18">
        <v>165</v>
      </c>
      <c r="B171" s="145" t="s">
        <v>2275</v>
      </c>
      <c r="C171" s="108" t="s">
        <v>483</v>
      </c>
      <c r="D171" s="131" t="s">
        <v>484</v>
      </c>
      <c r="E171" s="146">
        <v>5213.34</v>
      </c>
      <c r="F171" s="146"/>
      <c r="G171" s="86">
        <f t="shared" si="5"/>
        <v>5213.34</v>
      </c>
      <c r="H171" s="30"/>
    </row>
    <row r="172" ht="20" customHeight="1" spans="1:8">
      <c r="A172" s="18">
        <v>166</v>
      </c>
      <c r="B172" s="145" t="s">
        <v>2276</v>
      </c>
      <c r="C172" s="108" t="s">
        <v>483</v>
      </c>
      <c r="D172" s="131" t="s">
        <v>488</v>
      </c>
      <c r="E172" s="146">
        <v>2722.33</v>
      </c>
      <c r="F172" s="146"/>
      <c r="G172" s="86">
        <f t="shared" si="5"/>
        <v>2722.33</v>
      </c>
      <c r="H172" s="30"/>
    </row>
    <row r="173" ht="20" customHeight="1" spans="1:8">
      <c r="A173" s="18">
        <v>167</v>
      </c>
      <c r="B173" s="145" t="s">
        <v>2277</v>
      </c>
      <c r="C173" s="108" t="s">
        <v>483</v>
      </c>
      <c r="D173" s="131" t="s">
        <v>488</v>
      </c>
      <c r="E173" s="146">
        <v>183.86</v>
      </c>
      <c r="F173" s="146"/>
      <c r="G173" s="86">
        <f t="shared" si="5"/>
        <v>183.86</v>
      </c>
      <c r="H173" s="30"/>
    </row>
    <row r="174" ht="20" customHeight="1" spans="1:8">
      <c r="A174" s="18">
        <v>168</v>
      </c>
      <c r="B174" s="145" t="s">
        <v>2278</v>
      </c>
      <c r="C174" s="108" t="s">
        <v>483</v>
      </c>
      <c r="D174" s="131" t="s">
        <v>488</v>
      </c>
      <c r="E174" s="146">
        <v>1300</v>
      </c>
      <c r="F174" s="146"/>
      <c r="G174" s="86">
        <f t="shared" si="5"/>
        <v>1300</v>
      </c>
      <c r="H174" s="30"/>
    </row>
    <row r="175" ht="20" customHeight="1" spans="1:8">
      <c r="A175" s="18">
        <v>169</v>
      </c>
      <c r="B175" s="145" t="s">
        <v>2279</v>
      </c>
      <c r="C175" s="108" t="s">
        <v>483</v>
      </c>
      <c r="D175" s="131" t="s">
        <v>488</v>
      </c>
      <c r="E175" s="146">
        <v>208.5</v>
      </c>
      <c r="F175" s="146"/>
      <c r="G175" s="86">
        <f t="shared" si="5"/>
        <v>208.5</v>
      </c>
      <c r="H175" s="30"/>
    </row>
    <row r="176" ht="20" customHeight="1" spans="1:8">
      <c r="A176" s="18">
        <v>170</v>
      </c>
      <c r="B176" s="145" t="s">
        <v>2280</v>
      </c>
      <c r="C176" s="108" t="s">
        <v>483</v>
      </c>
      <c r="D176" s="131" t="s">
        <v>488</v>
      </c>
      <c r="E176" s="146">
        <v>3.63</v>
      </c>
      <c r="F176" s="146"/>
      <c r="G176" s="86">
        <f t="shared" si="5"/>
        <v>3.63</v>
      </c>
      <c r="H176" s="30"/>
    </row>
    <row r="177" ht="20" customHeight="1" spans="1:8">
      <c r="A177" s="18">
        <v>171</v>
      </c>
      <c r="B177" s="145" t="s">
        <v>2281</v>
      </c>
      <c r="C177" s="108" t="s">
        <v>483</v>
      </c>
      <c r="D177" s="131" t="s">
        <v>488</v>
      </c>
      <c r="E177" s="146">
        <v>1333.4</v>
      </c>
      <c r="F177" s="146"/>
      <c r="G177" s="86">
        <f t="shared" si="5"/>
        <v>1333.4</v>
      </c>
      <c r="H177" s="30"/>
    </row>
    <row r="178" ht="20" customHeight="1" spans="1:8">
      <c r="A178" s="18">
        <v>172</v>
      </c>
      <c r="B178" s="145" t="s">
        <v>2282</v>
      </c>
      <c r="C178" s="108" t="s">
        <v>483</v>
      </c>
      <c r="D178" s="131" t="s">
        <v>488</v>
      </c>
      <c r="E178" s="146">
        <v>8461.52</v>
      </c>
      <c r="F178" s="146"/>
      <c r="G178" s="86">
        <f t="shared" si="5"/>
        <v>8461.52</v>
      </c>
      <c r="H178" s="30"/>
    </row>
    <row r="179" ht="20" customHeight="1" spans="1:8">
      <c r="A179" s="18">
        <v>173</v>
      </c>
      <c r="B179" s="145" t="s">
        <v>2283</v>
      </c>
      <c r="C179" s="108" t="s">
        <v>483</v>
      </c>
      <c r="D179" s="131" t="s">
        <v>484</v>
      </c>
      <c r="E179" s="146">
        <v>36452.2</v>
      </c>
      <c r="F179" s="146"/>
      <c r="G179" s="86">
        <f t="shared" si="5"/>
        <v>36452.2</v>
      </c>
      <c r="H179" s="30"/>
    </row>
    <row r="180" ht="20" customHeight="1" spans="1:8">
      <c r="A180" s="18">
        <v>174</v>
      </c>
      <c r="B180" s="145" t="s">
        <v>2284</v>
      </c>
      <c r="C180" s="108" t="s">
        <v>483</v>
      </c>
      <c r="D180" s="131" t="s">
        <v>488</v>
      </c>
      <c r="E180" s="146">
        <v>9118.9</v>
      </c>
      <c r="F180" s="146"/>
      <c r="G180" s="86">
        <f t="shared" si="5"/>
        <v>9118.9</v>
      </c>
      <c r="H180" s="30"/>
    </row>
    <row r="181" ht="20" customHeight="1" spans="1:8">
      <c r="A181" s="18">
        <v>175</v>
      </c>
      <c r="B181" s="145" t="s">
        <v>2285</v>
      </c>
      <c r="C181" s="108" t="s">
        <v>483</v>
      </c>
      <c r="D181" s="131" t="s">
        <v>488</v>
      </c>
      <c r="E181" s="146">
        <v>10256</v>
      </c>
      <c r="F181" s="146"/>
      <c r="G181" s="86">
        <f t="shared" si="5"/>
        <v>10256</v>
      </c>
      <c r="H181" s="30"/>
    </row>
    <row r="182" ht="20" customHeight="1" spans="1:8">
      <c r="A182" s="18">
        <v>176</v>
      </c>
      <c r="B182" s="145" t="s">
        <v>2286</v>
      </c>
      <c r="C182" s="108" t="s">
        <v>483</v>
      </c>
      <c r="D182" s="131" t="s">
        <v>488</v>
      </c>
      <c r="E182" s="146">
        <v>1293.13</v>
      </c>
      <c r="F182" s="146"/>
      <c r="G182" s="86">
        <f t="shared" si="5"/>
        <v>1293.13</v>
      </c>
      <c r="H182" s="30"/>
    </row>
    <row r="183" ht="20" customHeight="1" spans="1:8">
      <c r="A183" s="18">
        <v>177</v>
      </c>
      <c r="B183" s="145" t="s">
        <v>2287</v>
      </c>
      <c r="C183" s="108" t="s">
        <v>483</v>
      </c>
      <c r="D183" s="131" t="s">
        <v>488</v>
      </c>
      <c r="E183" s="146">
        <v>0.01</v>
      </c>
      <c r="F183" s="146"/>
      <c r="G183" s="86">
        <f t="shared" si="5"/>
        <v>0.01</v>
      </c>
      <c r="H183" s="30"/>
    </row>
    <row r="184" ht="20" customHeight="1" spans="1:8">
      <c r="A184" s="18">
        <v>178</v>
      </c>
      <c r="B184" s="145" t="s">
        <v>2288</v>
      </c>
      <c r="C184" s="108" t="s">
        <v>483</v>
      </c>
      <c r="D184" s="131" t="s">
        <v>2289</v>
      </c>
      <c r="E184" s="146">
        <v>25757.84</v>
      </c>
      <c r="F184" s="146"/>
      <c r="G184" s="86">
        <f t="shared" ref="G184:G205" si="6">E184+F184</f>
        <v>25757.84</v>
      </c>
      <c r="H184" s="30"/>
    </row>
    <row r="185" ht="20" customHeight="1" spans="1:8">
      <c r="A185" s="18">
        <v>179</v>
      </c>
      <c r="B185" s="145" t="s">
        <v>2290</v>
      </c>
      <c r="C185" s="108" t="s">
        <v>483</v>
      </c>
      <c r="D185" s="131" t="s">
        <v>484</v>
      </c>
      <c r="E185" s="146">
        <v>220848.45</v>
      </c>
      <c r="F185" s="146"/>
      <c r="G185" s="86">
        <f t="shared" si="6"/>
        <v>220848.45</v>
      </c>
      <c r="H185" s="30"/>
    </row>
    <row r="186" ht="20" customHeight="1" spans="1:8">
      <c r="A186" s="18">
        <v>180</v>
      </c>
      <c r="B186" s="145" t="s">
        <v>2291</v>
      </c>
      <c r="C186" s="108" t="s">
        <v>483</v>
      </c>
      <c r="D186" s="131" t="s">
        <v>488</v>
      </c>
      <c r="E186" s="146">
        <v>641.19</v>
      </c>
      <c r="F186" s="146"/>
      <c r="G186" s="86">
        <f t="shared" si="6"/>
        <v>641.19</v>
      </c>
      <c r="H186" s="30"/>
    </row>
    <row r="187" ht="20" customHeight="1" spans="1:8">
      <c r="A187" s="18">
        <v>181</v>
      </c>
      <c r="B187" s="145" t="s">
        <v>2292</v>
      </c>
      <c r="C187" s="108" t="s">
        <v>483</v>
      </c>
      <c r="D187" s="131" t="s">
        <v>484</v>
      </c>
      <c r="E187" s="146">
        <v>29813.83</v>
      </c>
      <c r="F187" s="146"/>
      <c r="G187" s="86">
        <f t="shared" si="6"/>
        <v>29813.83</v>
      </c>
      <c r="H187" s="30"/>
    </row>
    <row r="188" ht="20" customHeight="1" spans="1:8">
      <c r="A188" s="18">
        <v>182</v>
      </c>
      <c r="B188" s="145" t="s">
        <v>2293</v>
      </c>
      <c r="C188" s="108" t="s">
        <v>483</v>
      </c>
      <c r="D188" s="131" t="s">
        <v>484</v>
      </c>
      <c r="E188" s="146">
        <v>16198.18</v>
      </c>
      <c r="F188" s="146"/>
      <c r="G188" s="86">
        <f t="shared" si="6"/>
        <v>16198.18</v>
      </c>
      <c r="H188" s="30"/>
    </row>
    <row r="189" ht="20" customHeight="1" spans="1:8">
      <c r="A189" s="18">
        <v>183</v>
      </c>
      <c r="B189" s="145" t="s">
        <v>2294</v>
      </c>
      <c r="C189" s="108" t="s">
        <v>483</v>
      </c>
      <c r="D189" s="131" t="s">
        <v>484</v>
      </c>
      <c r="E189" s="146">
        <v>2166</v>
      </c>
      <c r="F189" s="146"/>
      <c r="G189" s="86">
        <f t="shared" si="6"/>
        <v>2166</v>
      </c>
      <c r="H189" s="30"/>
    </row>
    <row r="190" ht="20" customHeight="1" spans="1:8">
      <c r="A190" s="18">
        <v>184</v>
      </c>
      <c r="B190" s="145" t="s">
        <v>2295</v>
      </c>
      <c r="C190" s="108" t="s">
        <v>483</v>
      </c>
      <c r="D190" s="131" t="s">
        <v>488</v>
      </c>
      <c r="E190" s="146">
        <v>1902.53</v>
      </c>
      <c r="F190" s="146"/>
      <c r="G190" s="86">
        <f t="shared" si="6"/>
        <v>1902.53</v>
      </c>
      <c r="H190" s="30"/>
    </row>
    <row r="191" ht="20" customHeight="1" spans="1:8">
      <c r="A191" s="18">
        <v>185</v>
      </c>
      <c r="B191" s="145" t="s">
        <v>2296</v>
      </c>
      <c r="C191" s="108" t="s">
        <v>483</v>
      </c>
      <c r="D191" s="131" t="s">
        <v>484</v>
      </c>
      <c r="E191" s="146">
        <v>21.19</v>
      </c>
      <c r="F191" s="146"/>
      <c r="G191" s="86">
        <f t="shared" si="6"/>
        <v>21.19</v>
      </c>
      <c r="H191" s="30"/>
    </row>
    <row r="192" ht="20" customHeight="1" spans="1:8">
      <c r="A192" s="18">
        <v>186</v>
      </c>
      <c r="B192" s="145" t="s">
        <v>2297</v>
      </c>
      <c r="C192" s="108" t="s">
        <v>483</v>
      </c>
      <c r="D192" s="131" t="s">
        <v>484</v>
      </c>
      <c r="E192" s="146">
        <v>1629.96</v>
      </c>
      <c r="F192" s="146"/>
      <c r="G192" s="86">
        <f t="shared" si="6"/>
        <v>1629.96</v>
      </c>
      <c r="H192" s="30"/>
    </row>
    <row r="193" ht="20" customHeight="1" spans="1:8">
      <c r="A193" s="18">
        <v>187</v>
      </c>
      <c r="B193" s="145" t="s">
        <v>2298</v>
      </c>
      <c r="C193" s="108" t="s">
        <v>483</v>
      </c>
      <c r="D193" s="131" t="s">
        <v>484</v>
      </c>
      <c r="E193" s="146">
        <v>13905.55</v>
      </c>
      <c r="F193" s="146"/>
      <c r="G193" s="86">
        <f t="shared" si="6"/>
        <v>13905.55</v>
      </c>
      <c r="H193" s="30"/>
    </row>
    <row r="194" ht="20" customHeight="1" spans="1:8">
      <c r="A194" s="18">
        <v>188</v>
      </c>
      <c r="B194" s="145" t="s">
        <v>2299</v>
      </c>
      <c r="C194" s="108" t="s">
        <v>483</v>
      </c>
      <c r="D194" s="131" t="s">
        <v>488</v>
      </c>
      <c r="E194" s="146">
        <v>6102.5</v>
      </c>
      <c r="F194" s="146"/>
      <c r="G194" s="86">
        <f t="shared" si="6"/>
        <v>6102.5</v>
      </c>
      <c r="H194" s="30"/>
    </row>
    <row r="195" ht="20" customHeight="1" spans="1:8">
      <c r="A195" s="18">
        <v>189</v>
      </c>
      <c r="B195" s="145" t="s">
        <v>2300</v>
      </c>
      <c r="C195" s="108" t="s">
        <v>483</v>
      </c>
      <c r="D195" s="131" t="s">
        <v>490</v>
      </c>
      <c r="E195" s="146">
        <v>2859.94</v>
      </c>
      <c r="F195" s="146"/>
      <c r="G195" s="86">
        <f t="shared" si="6"/>
        <v>2859.94</v>
      </c>
      <c r="H195" s="30"/>
    </row>
    <row r="196" ht="20" customHeight="1" spans="1:8">
      <c r="A196" s="18">
        <v>190</v>
      </c>
      <c r="B196" s="145" t="s">
        <v>2301</v>
      </c>
      <c r="C196" s="108" t="s">
        <v>483</v>
      </c>
      <c r="D196" s="131" t="s">
        <v>488</v>
      </c>
      <c r="E196" s="146">
        <v>4350</v>
      </c>
      <c r="F196" s="146"/>
      <c r="G196" s="86">
        <f t="shared" si="6"/>
        <v>4350</v>
      </c>
      <c r="H196" s="30"/>
    </row>
    <row r="197" ht="20" customHeight="1" spans="1:8">
      <c r="A197" s="18">
        <v>191</v>
      </c>
      <c r="B197" s="145" t="s">
        <v>2302</v>
      </c>
      <c r="C197" s="108" t="s">
        <v>483</v>
      </c>
      <c r="D197" s="131" t="s">
        <v>488</v>
      </c>
      <c r="E197" s="146">
        <v>15.46</v>
      </c>
      <c r="F197" s="146"/>
      <c r="G197" s="86">
        <f t="shared" si="6"/>
        <v>15.46</v>
      </c>
      <c r="H197" s="30"/>
    </row>
    <row r="198" ht="20" customHeight="1" spans="1:8">
      <c r="A198" s="18">
        <v>192</v>
      </c>
      <c r="B198" s="145" t="s">
        <v>2303</v>
      </c>
      <c r="C198" s="108" t="s">
        <v>483</v>
      </c>
      <c r="D198" s="131" t="s">
        <v>484</v>
      </c>
      <c r="E198" s="146">
        <v>9384.56</v>
      </c>
      <c r="F198" s="146"/>
      <c r="G198" s="86">
        <f t="shared" si="6"/>
        <v>9384.56</v>
      </c>
      <c r="H198" s="30"/>
    </row>
    <row r="199" ht="20" customHeight="1" spans="1:8">
      <c r="A199" s="18">
        <v>193</v>
      </c>
      <c r="B199" s="145" t="s">
        <v>2304</v>
      </c>
      <c r="C199" s="108" t="s">
        <v>483</v>
      </c>
      <c r="D199" s="131" t="s">
        <v>488</v>
      </c>
      <c r="E199" s="146">
        <v>0.22</v>
      </c>
      <c r="F199" s="146"/>
      <c r="G199" s="86">
        <f t="shared" si="6"/>
        <v>0.22</v>
      </c>
      <c r="H199" s="30"/>
    </row>
    <row r="200" ht="20" customHeight="1" spans="1:8">
      <c r="A200" s="18">
        <v>194</v>
      </c>
      <c r="B200" s="145" t="s">
        <v>2305</v>
      </c>
      <c r="C200" s="108" t="s">
        <v>483</v>
      </c>
      <c r="D200" s="131" t="s">
        <v>488</v>
      </c>
      <c r="E200" s="146">
        <v>5786</v>
      </c>
      <c r="F200" s="146"/>
      <c r="G200" s="86">
        <f t="shared" si="6"/>
        <v>5786</v>
      </c>
      <c r="H200" s="30"/>
    </row>
    <row r="201" ht="20" customHeight="1" spans="1:8">
      <c r="A201" s="18">
        <v>195</v>
      </c>
      <c r="B201" s="145" t="s">
        <v>2306</v>
      </c>
      <c r="C201" s="108" t="s">
        <v>483</v>
      </c>
      <c r="D201" s="131" t="s">
        <v>488</v>
      </c>
      <c r="E201" s="146">
        <v>96.96</v>
      </c>
      <c r="F201" s="146"/>
      <c r="G201" s="86">
        <f t="shared" si="6"/>
        <v>96.96</v>
      </c>
      <c r="H201" s="30"/>
    </row>
    <row r="202" ht="20" customHeight="1" spans="1:8">
      <c r="A202" s="18">
        <v>196</v>
      </c>
      <c r="B202" s="145" t="s">
        <v>2307</v>
      </c>
      <c r="C202" s="108" t="s">
        <v>483</v>
      </c>
      <c r="D202" s="131" t="s">
        <v>486</v>
      </c>
      <c r="E202" s="146">
        <v>1230.64</v>
      </c>
      <c r="F202" s="146"/>
      <c r="G202" s="86">
        <f t="shared" si="6"/>
        <v>1230.64</v>
      </c>
      <c r="H202" s="30"/>
    </row>
    <row r="203" ht="20" customHeight="1" spans="1:8">
      <c r="A203" s="18">
        <v>197</v>
      </c>
      <c r="B203" s="145" t="s">
        <v>2308</v>
      </c>
      <c r="C203" s="108" t="s">
        <v>483</v>
      </c>
      <c r="D203" s="131" t="s">
        <v>488</v>
      </c>
      <c r="E203" s="146">
        <v>34.2</v>
      </c>
      <c r="F203" s="146"/>
      <c r="G203" s="86">
        <f t="shared" si="6"/>
        <v>34.2</v>
      </c>
      <c r="H203" s="30"/>
    </row>
    <row r="204" ht="20" customHeight="1" spans="1:8">
      <c r="A204" s="18">
        <v>198</v>
      </c>
      <c r="B204" s="145" t="s">
        <v>2309</v>
      </c>
      <c r="C204" s="147" t="s">
        <v>2310</v>
      </c>
      <c r="D204" s="131" t="s">
        <v>484</v>
      </c>
      <c r="E204" s="146">
        <v>13064.66</v>
      </c>
      <c r="F204" s="146"/>
      <c r="G204" s="86">
        <f t="shared" si="6"/>
        <v>13064.66</v>
      </c>
      <c r="H204" s="30"/>
    </row>
    <row r="205" ht="20" customHeight="1" spans="1:8">
      <c r="A205" s="89" t="s">
        <v>468</v>
      </c>
      <c r="B205" s="108"/>
      <c r="C205" s="148"/>
      <c r="D205" s="131"/>
      <c r="E205" s="115">
        <f>SUM(E7:E204)</f>
        <v>2935940.84</v>
      </c>
      <c r="F205" s="115">
        <f>SUM(F7:F204)</f>
        <v>0</v>
      </c>
      <c r="G205" s="115">
        <f>SUM(G7:G204)</f>
        <v>2935940.84</v>
      </c>
      <c r="H205" s="30"/>
    </row>
    <row r="206" ht="20" customHeight="1" spans="1:8">
      <c r="A206" s="89" t="s">
        <v>469</v>
      </c>
      <c r="B206" s="108"/>
      <c r="C206" s="18" t="s">
        <v>508</v>
      </c>
      <c r="D206" s="131" t="s">
        <v>508</v>
      </c>
      <c r="E206" s="115">
        <f>E205</f>
        <v>2935940.84</v>
      </c>
      <c r="F206" s="115">
        <f>F205</f>
        <v>0</v>
      </c>
      <c r="G206" s="115">
        <f>G205</f>
        <v>2935940.84</v>
      </c>
      <c r="H206" s="30"/>
    </row>
    <row r="207" ht="9" customHeight="1"/>
    <row r="208" ht="15.95" customHeight="1" spans="5:8">
      <c r="E208" s="35"/>
      <c r="F208" s="35"/>
      <c r="G208" s="35"/>
      <c r="H208" s="35"/>
    </row>
    <row r="209" ht="15.95" customHeight="1"/>
    <row r="218" customHeight="1" spans="8:8">
      <c r="H218" s="33"/>
    </row>
  </sheetData>
  <autoFilter ref="B5:C206">
    <extLst/>
  </autoFilter>
  <mergeCells count="15">
    <mergeCell ref="A1:H1"/>
    <mergeCell ref="A3:H3"/>
    <mergeCell ref="A4:E4"/>
    <mergeCell ref="G4:H4"/>
    <mergeCell ref="A205:B205"/>
    <mergeCell ref="A206:B206"/>
    <mergeCell ref="E208:H208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75" top="0.409027777777778" bottom="0.409027777777778" header="0.5" footer="0.5"/>
  <pageSetup paperSize="9" orientation="landscape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view="pageBreakPreview" zoomScaleNormal="100" zoomScaleSheetLayoutView="100" workbookViewId="0">
      <selection activeCell="F6" sqref="B6:F8"/>
    </sheetView>
  </sheetViews>
  <sheetFormatPr defaultColWidth="9" defaultRowHeight="21" customHeight="1"/>
  <cols>
    <col min="1" max="1" width="5.5" style="120" customWidth="1"/>
    <col min="2" max="2" width="23" style="121" customWidth="1"/>
    <col min="3" max="3" width="16.275" style="120" customWidth="1"/>
    <col min="4" max="4" width="11.5" style="122" customWidth="1"/>
    <col min="5" max="5" width="14.25" style="120" customWidth="1"/>
    <col min="6" max="6" width="15.125" style="120" customWidth="1"/>
    <col min="7" max="7" width="16.5" style="120" customWidth="1"/>
    <col min="8" max="8" width="17.875" style="120" customWidth="1"/>
    <col min="9" max="9" width="16" style="120" customWidth="1"/>
    <col min="10" max="10" width="9.375" style="120"/>
    <col min="11" max="16384" width="9" style="120"/>
  </cols>
  <sheetData>
    <row r="1" ht="27" customHeight="1" spans="1:8">
      <c r="A1" s="123" t="s">
        <v>2311</v>
      </c>
      <c r="B1" s="123"/>
      <c r="C1" s="123"/>
      <c r="D1" s="123"/>
      <c r="E1" s="123"/>
      <c r="F1" s="123"/>
      <c r="G1" s="123"/>
      <c r="H1" s="123"/>
    </row>
    <row r="2" ht="15" customHeight="1" spans="1:8">
      <c r="A2" s="124" t="s">
        <v>459</v>
      </c>
      <c r="B2" s="124"/>
      <c r="C2" s="124"/>
      <c r="D2" s="124"/>
      <c r="E2" s="124"/>
      <c r="F2" s="124"/>
      <c r="G2" s="124"/>
      <c r="H2" s="124"/>
    </row>
    <row r="3" s="118" customFormat="1" ht="15" customHeight="1" spans="1:8">
      <c r="A3" s="125" t="str">
        <f>应付账款清查明细表!A4</f>
        <v>资产占有单位名称：杭州中惠医疗器械有限公司</v>
      </c>
      <c r="B3" s="125"/>
      <c r="C3" s="125"/>
      <c r="D3" s="125"/>
      <c r="E3" s="125"/>
      <c r="F3" s="125"/>
      <c r="G3" s="126" t="s">
        <v>2312</v>
      </c>
      <c r="H3" s="126"/>
    </row>
    <row r="4" ht="10.5" customHeight="1" spans="1:8">
      <c r="A4" s="17" t="s">
        <v>461</v>
      </c>
      <c r="B4" s="127" t="s">
        <v>2313</v>
      </c>
      <c r="C4" s="17" t="s">
        <v>477</v>
      </c>
      <c r="D4" s="128" t="s">
        <v>480</v>
      </c>
      <c r="E4" s="129" t="s">
        <v>463</v>
      </c>
      <c r="F4" s="129" t="s">
        <v>464</v>
      </c>
      <c r="G4" s="127" t="s">
        <v>465</v>
      </c>
      <c r="H4" s="130" t="s">
        <v>2314</v>
      </c>
    </row>
    <row r="5" ht="11.25" customHeight="1" spans="1:8">
      <c r="A5" s="17"/>
      <c r="B5" s="127"/>
      <c r="C5" s="17"/>
      <c r="D5" s="128" t="s">
        <v>2315</v>
      </c>
      <c r="E5" s="18"/>
      <c r="F5" s="129"/>
      <c r="G5" s="127"/>
      <c r="H5" s="130"/>
    </row>
    <row r="6" s="119" customFormat="1" ht="20.25" customHeight="1" spans="1:10">
      <c r="A6" s="590" t="s">
        <v>13</v>
      </c>
      <c r="B6" s="132"/>
      <c r="C6" s="103"/>
      <c r="D6" s="106"/>
      <c r="E6" s="86"/>
      <c r="F6" s="86"/>
      <c r="G6" s="86">
        <f>E6+F6</f>
        <v>0</v>
      </c>
      <c r="H6" s="20"/>
      <c r="I6" s="138"/>
      <c r="J6" s="119">
        <v>225423.7</v>
      </c>
    </row>
    <row r="7" s="119" customFormat="1" ht="20.25" customHeight="1" spans="1:10">
      <c r="A7" s="590" t="s">
        <v>14</v>
      </c>
      <c r="B7" s="132"/>
      <c r="C7" s="102"/>
      <c r="D7" s="106"/>
      <c r="E7" s="86"/>
      <c r="F7" s="86"/>
      <c r="G7" s="86">
        <f t="shared" ref="G7:G23" si="0">E7+F7</f>
        <v>0</v>
      </c>
      <c r="H7" s="20"/>
      <c r="I7" s="138"/>
      <c r="J7" s="119">
        <v>25675.9</v>
      </c>
    </row>
    <row r="8" s="119" customFormat="1" ht="20.25" customHeight="1" spans="1:9">
      <c r="A8" s="590" t="s">
        <v>15</v>
      </c>
      <c r="B8" s="133"/>
      <c r="C8" s="134"/>
      <c r="D8" s="106"/>
      <c r="E8" s="86"/>
      <c r="F8" s="86"/>
      <c r="G8" s="86">
        <f t="shared" si="0"/>
        <v>0</v>
      </c>
      <c r="H8" s="20"/>
      <c r="I8" s="138"/>
    </row>
    <row r="9" s="119" customFormat="1" ht="20.25" customHeight="1" spans="1:9">
      <c r="A9" s="590" t="s">
        <v>37</v>
      </c>
      <c r="B9" s="133"/>
      <c r="C9" s="134"/>
      <c r="D9" s="106"/>
      <c r="E9" s="86"/>
      <c r="F9" s="86"/>
      <c r="G9" s="86">
        <f t="shared" si="0"/>
        <v>0</v>
      </c>
      <c r="H9" s="20"/>
      <c r="I9" s="138"/>
    </row>
    <row r="10" s="119" customFormat="1" ht="20.25" customHeight="1" spans="1:9">
      <c r="A10" s="590" t="s">
        <v>17</v>
      </c>
      <c r="B10" s="133"/>
      <c r="C10" s="134"/>
      <c r="D10" s="106"/>
      <c r="E10" s="86"/>
      <c r="F10" s="86"/>
      <c r="G10" s="86">
        <f t="shared" si="0"/>
        <v>0</v>
      </c>
      <c r="H10" s="20"/>
      <c r="I10" s="138"/>
    </row>
    <row r="11" s="119" customFormat="1" ht="20.25" customHeight="1" spans="1:9">
      <c r="A11" s="590" t="s">
        <v>18</v>
      </c>
      <c r="B11" s="133"/>
      <c r="C11" s="134"/>
      <c r="D11" s="106"/>
      <c r="E11" s="86"/>
      <c r="F11" s="86"/>
      <c r="G11" s="86">
        <f t="shared" si="0"/>
        <v>0</v>
      </c>
      <c r="H11" s="20"/>
      <c r="I11" s="138"/>
    </row>
    <row r="12" s="119" customFormat="1" ht="20.25" customHeight="1" spans="1:9">
      <c r="A12" s="590" t="s">
        <v>47</v>
      </c>
      <c r="B12" s="133"/>
      <c r="C12" s="134"/>
      <c r="D12" s="106"/>
      <c r="E12" s="86"/>
      <c r="F12" s="86"/>
      <c r="G12" s="86">
        <f t="shared" si="0"/>
        <v>0</v>
      </c>
      <c r="H12" s="20"/>
      <c r="I12" s="138"/>
    </row>
    <row r="13" s="119" customFormat="1" ht="20.25" customHeight="1" spans="1:9">
      <c r="A13" s="590" t="s">
        <v>20</v>
      </c>
      <c r="B13" s="133"/>
      <c r="C13" s="134"/>
      <c r="D13" s="106"/>
      <c r="E13" s="86"/>
      <c r="F13" s="86"/>
      <c r="G13" s="86">
        <f t="shared" si="0"/>
        <v>0</v>
      </c>
      <c r="H13" s="20"/>
      <c r="I13" s="138"/>
    </row>
    <row r="14" s="119" customFormat="1" ht="20.25" customHeight="1" spans="1:9">
      <c r="A14" s="590" t="s">
        <v>21</v>
      </c>
      <c r="B14" s="133"/>
      <c r="C14" s="134"/>
      <c r="D14" s="106"/>
      <c r="E14" s="86"/>
      <c r="F14" s="86"/>
      <c r="G14" s="86">
        <f t="shared" si="0"/>
        <v>0</v>
      </c>
      <c r="H14" s="20"/>
      <c r="I14" s="138"/>
    </row>
    <row r="15" s="119" customFormat="1" ht="20.25" customHeight="1" spans="1:9">
      <c r="A15" s="590" t="s">
        <v>22</v>
      </c>
      <c r="B15" s="133"/>
      <c r="C15" s="134"/>
      <c r="D15" s="106"/>
      <c r="E15" s="86"/>
      <c r="F15" s="86"/>
      <c r="G15" s="86">
        <f t="shared" si="0"/>
        <v>0</v>
      </c>
      <c r="H15" s="20"/>
      <c r="I15" s="138"/>
    </row>
    <row r="16" s="119" customFormat="1" ht="20.25" customHeight="1" spans="1:9">
      <c r="A16" s="590" t="s">
        <v>60</v>
      </c>
      <c r="B16" s="133"/>
      <c r="C16" s="134"/>
      <c r="D16" s="106"/>
      <c r="E16" s="86"/>
      <c r="F16" s="86"/>
      <c r="G16" s="86">
        <f t="shared" si="0"/>
        <v>0</v>
      </c>
      <c r="H16" s="20"/>
      <c r="I16" s="138"/>
    </row>
    <row r="17" s="119" customFormat="1" ht="20.25" customHeight="1" spans="1:9">
      <c r="A17" s="590" t="s">
        <v>24</v>
      </c>
      <c r="B17" s="133"/>
      <c r="C17" s="134"/>
      <c r="D17" s="106"/>
      <c r="E17" s="86"/>
      <c r="F17" s="86"/>
      <c r="G17" s="86">
        <f t="shared" si="0"/>
        <v>0</v>
      </c>
      <c r="H17" s="20"/>
      <c r="I17" s="138"/>
    </row>
    <row r="18" s="119" customFormat="1" ht="20.25" customHeight="1" spans="1:9">
      <c r="A18" s="590" t="s">
        <v>25</v>
      </c>
      <c r="B18" s="133"/>
      <c r="C18" s="134"/>
      <c r="D18" s="106"/>
      <c r="E18" s="86"/>
      <c r="F18" s="86"/>
      <c r="G18" s="86">
        <f t="shared" si="0"/>
        <v>0</v>
      </c>
      <c r="H18" s="20"/>
      <c r="I18" s="138"/>
    </row>
    <row r="19" s="119" customFormat="1" ht="20.25" customHeight="1" spans="1:9">
      <c r="A19" s="590" t="s">
        <v>70</v>
      </c>
      <c r="B19" s="133"/>
      <c r="C19" s="134"/>
      <c r="D19" s="106"/>
      <c r="E19" s="86"/>
      <c r="F19" s="86"/>
      <c r="G19" s="86">
        <f t="shared" si="0"/>
        <v>0</v>
      </c>
      <c r="H19" s="20"/>
      <c r="I19" s="138"/>
    </row>
    <row r="20" s="119" customFormat="1" ht="20.25" customHeight="1" spans="1:9">
      <c r="A20" s="590" t="s">
        <v>73</v>
      </c>
      <c r="B20" s="133"/>
      <c r="C20" s="134"/>
      <c r="D20" s="106"/>
      <c r="E20" s="86"/>
      <c r="F20" s="86"/>
      <c r="G20" s="86">
        <f t="shared" si="0"/>
        <v>0</v>
      </c>
      <c r="H20" s="20"/>
      <c r="I20" s="138"/>
    </row>
    <row r="21" s="119" customFormat="1" ht="20.25" customHeight="1" spans="1:9">
      <c r="A21" s="590" t="s">
        <v>77</v>
      </c>
      <c r="B21" s="133"/>
      <c r="C21" s="134"/>
      <c r="D21" s="106"/>
      <c r="E21" s="86"/>
      <c r="F21" s="86"/>
      <c r="G21" s="86">
        <f t="shared" si="0"/>
        <v>0</v>
      </c>
      <c r="H21" s="20"/>
      <c r="I21" s="138"/>
    </row>
    <row r="22" s="119" customFormat="1" ht="20.25" customHeight="1" spans="1:9">
      <c r="A22" s="590" t="s">
        <v>81</v>
      </c>
      <c r="B22" s="133"/>
      <c r="C22" s="134"/>
      <c r="D22" s="106"/>
      <c r="E22" s="86"/>
      <c r="F22" s="86"/>
      <c r="G22" s="86">
        <f t="shared" si="0"/>
        <v>0</v>
      </c>
      <c r="H22" s="20"/>
      <c r="I22" s="138"/>
    </row>
    <row r="23" ht="22.5" customHeight="1" spans="1:8">
      <c r="A23" s="18" t="s">
        <v>468</v>
      </c>
      <c r="B23" s="18"/>
      <c r="C23" s="106"/>
      <c r="D23" s="106" t="s">
        <v>13</v>
      </c>
      <c r="E23" s="115">
        <f>SUM(E6:E22)</f>
        <v>0</v>
      </c>
      <c r="F23" s="115">
        <f>SUM(F6:F22)</f>
        <v>0</v>
      </c>
      <c r="G23" s="86">
        <f t="shared" si="0"/>
        <v>0</v>
      </c>
      <c r="H23" s="135"/>
    </row>
    <row r="24" ht="22.5" customHeight="1" spans="1:8">
      <c r="A24" s="18" t="s">
        <v>469</v>
      </c>
      <c r="B24" s="18"/>
      <c r="C24" s="136"/>
      <c r="D24" s="106" t="s">
        <v>13</v>
      </c>
      <c r="E24" s="115">
        <f>E23</f>
        <v>0</v>
      </c>
      <c r="F24" s="115">
        <f>SUM(F6:F22)</f>
        <v>0</v>
      </c>
      <c r="G24" s="115">
        <f>G23</f>
        <v>0</v>
      </c>
      <c r="H24" s="135"/>
    </row>
    <row r="25" ht="18.75" customHeight="1" spans="1:8">
      <c r="A25" s="118"/>
      <c r="B25" s="125"/>
      <c r="C25" s="118"/>
      <c r="E25" s="118"/>
      <c r="F25" s="118"/>
      <c r="G25" s="137"/>
      <c r="H25" s="137"/>
    </row>
    <row r="26" ht="18.75" customHeight="1" spans="1:8">
      <c r="A26" s="118"/>
      <c r="B26" s="125"/>
      <c r="C26" s="118"/>
      <c r="E26" s="118"/>
      <c r="F26" s="118"/>
      <c r="G26" s="118"/>
      <c r="H26" s="118"/>
    </row>
  </sheetData>
  <mergeCells count="15">
    <mergeCell ref="A1:H1"/>
    <mergeCell ref="A2:H2"/>
    <mergeCell ref="A3:E3"/>
    <mergeCell ref="G3:H3"/>
    <mergeCell ref="A23:B23"/>
    <mergeCell ref="A24:B24"/>
    <mergeCell ref="G25:H25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B6">
    <cfRule type="duplicateValues" dxfId="0" priority="5" stopIfTrue="1"/>
  </conditionalFormatting>
  <conditionalFormatting sqref="B7">
    <cfRule type="duplicateValues" dxfId="0" priority="3" stopIfTrue="1"/>
  </conditionalFormatting>
  <conditionalFormatting sqref="B8:B17">
    <cfRule type="duplicateValues" dxfId="0" priority="2" stopIfTrue="1"/>
  </conditionalFormatting>
  <conditionalFormatting sqref="B18:B22">
    <cfRule type="duplicateValues" dxfId="0" priority="17" stopIfTrue="1"/>
  </conditionalFormatting>
  <pageMargins left="0.75" right="0.159027777777778" top="0.46875" bottom="0.429166666666667" header="0.509027777777778" footer="0.509027777777778"/>
  <pageSetup paperSize="9" fitToHeight="2" orientation="landscape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26"/>
  <sheetViews>
    <sheetView view="pageBreakPreview" zoomScaleNormal="100" zoomScaleSheetLayoutView="100" topLeftCell="A2" workbookViewId="0">
      <selection activeCell="D18" sqref="D18"/>
    </sheetView>
  </sheetViews>
  <sheetFormatPr defaultColWidth="9" defaultRowHeight="12" outlineLevelCol="6"/>
  <cols>
    <col min="1" max="1" width="5.5" style="10" customWidth="1"/>
    <col min="2" max="2" width="18.75" style="10" customWidth="1"/>
    <col min="3" max="3" width="21.375" style="10" customWidth="1"/>
    <col min="4" max="4" width="20.375" style="109" customWidth="1"/>
    <col min="5" max="5" width="21.625" style="10" customWidth="1"/>
    <col min="6" max="6" width="16" style="10" customWidth="1"/>
    <col min="7" max="7" width="16.125" style="10" customWidth="1"/>
    <col min="8" max="16384" width="9" style="10"/>
  </cols>
  <sheetData>
    <row r="1" ht="27" customHeight="1" spans="1:7">
      <c r="A1" s="12" t="s">
        <v>2316</v>
      </c>
      <c r="B1" s="12"/>
      <c r="C1" s="12"/>
      <c r="D1" s="12"/>
      <c r="E1" s="12"/>
      <c r="F1" s="12"/>
      <c r="G1" s="12"/>
    </row>
    <row r="2" ht="18" customHeight="1" spans="1:7">
      <c r="A2" s="12"/>
      <c r="B2" s="35"/>
      <c r="C2" s="12"/>
      <c r="D2" s="110"/>
      <c r="E2" s="12"/>
      <c r="F2" s="12"/>
      <c r="G2" s="12"/>
    </row>
    <row r="3" ht="17.25" customHeight="1" spans="1:7">
      <c r="A3" s="13" t="s">
        <v>459</v>
      </c>
      <c r="B3" s="13"/>
      <c r="C3" s="13"/>
      <c r="D3" s="13"/>
      <c r="E3" s="13"/>
      <c r="F3" s="13"/>
      <c r="G3" s="13"/>
    </row>
    <row r="4" ht="20.25" customHeight="1" spans="1:7">
      <c r="A4" s="16" t="str">
        <f>预收账款清查明细表!A3</f>
        <v>资产占有单位名称：杭州中惠医疗器械有限公司</v>
      </c>
      <c r="B4" s="16"/>
      <c r="C4" s="16"/>
      <c r="D4" s="16"/>
      <c r="E4" s="16"/>
      <c r="F4" s="111" t="s">
        <v>126</v>
      </c>
      <c r="G4" s="111"/>
    </row>
    <row r="5" ht="15" customHeight="1" spans="1:7">
      <c r="A5" s="17" t="s">
        <v>461</v>
      </c>
      <c r="B5" s="18" t="s">
        <v>2317</v>
      </c>
      <c r="C5" s="18" t="s">
        <v>477</v>
      </c>
      <c r="D5" s="112" t="s">
        <v>2018</v>
      </c>
      <c r="E5" s="72" t="s">
        <v>464</v>
      </c>
      <c r="F5" s="19" t="s">
        <v>11</v>
      </c>
      <c r="G5" s="18" t="s">
        <v>2318</v>
      </c>
    </row>
    <row r="6" ht="15" customHeight="1" spans="1:7">
      <c r="A6" s="17"/>
      <c r="B6" s="18"/>
      <c r="C6" s="18"/>
      <c r="D6" s="112"/>
      <c r="E6" s="76"/>
      <c r="F6" s="19"/>
      <c r="G6" s="18"/>
    </row>
    <row r="7" ht="18" customHeight="1" spans="1:7">
      <c r="A7" s="31">
        <v>1</v>
      </c>
      <c r="B7" s="113" t="s">
        <v>2319</v>
      </c>
      <c r="C7" s="114" t="s">
        <v>2320</v>
      </c>
      <c r="D7" s="86">
        <v>153599</v>
      </c>
      <c r="E7" s="86"/>
      <c r="F7" s="86">
        <f>D7+E7</f>
        <v>153599</v>
      </c>
      <c r="G7" s="26"/>
    </row>
    <row r="8" ht="18" customHeight="1" spans="1:7">
      <c r="A8" s="31">
        <f t="shared" ref="A8:A14" si="0">A7+1</f>
        <v>2</v>
      </c>
      <c r="B8" s="113"/>
      <c r="C8" s="114"/>
      <c r="D8" s="86"/>
      <c r="E8" s="86"/>
      <c r="F8" s="86">
        <f t="shared" ref="F8:F14" si="1">D8+E8</f>
        <v>0</v>
      </c>
      <c r="G8" s="26"/>
    </row>
    <row r="9" ht="18" customHeight="1" spans="1:7">
      <c r="A9" s="31">
        <f t="shared" si="0"/>
        <v>3</v>
      </c>
      <c r="B9" s="113"/>
      <c r="C9" s="114"/>
      <c r="D9" s="86"/>
      <c r="E9" s="86"/>
      <c r="F9" s="86">
        <f t="shared" si="1"/>
        <v>0</v>
      </c>
      <c r="G9" s="26"/>
    </row>
    <row r="10" ht="18" customHeight="1" spans="1:7">
      <c r="A10" s="31">
        <f t="shared" si="0"/>
        <v>4</v>
      </c>
      <c r="B10" s="113"/>
      <c r="C10" s="114"/>
      <c r="D10" s="92"/>
      <c r="E10" s="86"/>
      <c r="F10" s="86">
        <f t="shared" si="1"/>
        <v>0</v>
      </c>
      <c r="G10" s="26"/>
    </row>
    <row r="11" ht="18" customHeight="1" spans="1:7">
      <c r="A11" s="31">
        <f t="shared" si="0"/>
        <v>5</v>
      </c>
      <c r="B11" s="113"/>
      <c r="C11" s="114"/>
      <c r="D11" s="92"/>
      <c r="E11" s="86"/>
      <c r="F11" s="86">
        <f t="shared" si="1"/>
        <v>0</v>
      </c>
      <c r="G11" s="26"/>
    </row>
    <row r="12" ht="18" customHeight="1" spans="1:7">
      <c r="A12" s="31">
        <f t="shared" si="0"/>
        <v>6</v>
      </c>
      <c r="B12" s="113"/>
      <c r="C12" s="114"/>
      <c r="D12" s="115"/>
      <c r="E12" s="86"/>
      <c r="F12" s="86">
        <f t="shared" si="1"/>
        <v>0</v>
      </c>
      <c r="G12" s="26"/>
    </row>
    <row r="13" ht="18" customHeight="1" spans="1:7">
      <c r="A13" s="31">
        <f t="shared" si="0"/>
        <v>7</v>
      </c>
      <c r="B13" s="113"/>
      <c r="C13" s="114"/>
      <c r="D13" s="115"/>
      <c r="E13" s="86"/>
      <c r="F13" s="86">
        <f t="shared" si="1"/>
        <v>0</v>
      </c>
      <c r="G13" s="26"/>
    </row>
    <row r="14" ht="18" customHeight="1" spans="1:7">
      <c r="A14" s="31">
        <f t="shared" si="0"/>
        <v>8</v>
      </c>
      <c r="B14" s="113"/>
      <c r="C14" s="25"/>
      <c r="D14" s="115"/>
      <c r="E14" s="86"/>
      <c r="F14" s="86">
        <f t="shared" si="1"/>
        <v>0</v>
      </c>
      <c r="G14" s="26"/>
    </row>
    <row r="15" ht="18" customHeight="1" spans="1:7">
      <c r="A15" s="31"/>
      <c r="B15" s="116"/>
      <c r="C15" s="31"/>
      <c r="D15" s="115"/>
      <c r="E15" s="86"/>
      <c r="F15" s="86"/>
      <c r="G15" s="26"/>
    </row>
    <row r="16" ht="18" customHeight="1" spans="1:7">
      <c r="A16" s="31"/>
      <c r="B16" s="116"/>
      <c r="C16" s="31"/>
      <c r="D16" s="115"/>
      <c r="E16" s="86"/>
      <c r="F16" s="86"/>
      <c r="G16" s="26"/>
    </row>
    <row r="17" ht="18" customHeight="1" spans="1:7">
      <c r="A17" s="31"/>
      <c r="B17" s="116"/>
      <c r="C17" s="31"/>
      <c r="D17" s="115"/>
      <c r="E17" s="86"/>
      <c r="F17" s="86"/>
      <c r="G17" s="26"/>
    </row>
    <row r="18" ht="18" customHeight="1" spans="1:7">
      <c r="A18" s="31"/>
      <c r="B18" s="116"/>
      <c r="C18" s="31"/>
      <c r="D18" s="115"/>
      <c r="E18" s="86"/>
      <c r="F18" s="86"/>
      <c r="G18" s="26"/>
    </row>
    <row r="19" ht="18" customHeight="1" spans="1:7">
      <c r="A19" s="31"/>
      <c r="B19" s="116"/>
      <c r="C19" s="31"/>
      <c r="D19" s="115"/>
      <c r="E19" s="86"/>
      <c r="F19" s="86"/>
      <c r="G19" s="26"/>
    </row>
    <row r="20" ht="18" customHeight="1" spans="1:7">
      <c r="A20" s="31"/>
      <c r="B20" s="116"/>
      <c r="C20" s="31"/>
      <c r="D20" s="115"/>
      <c r="E20" s="86"/>
      <c r="F20" s="86"/>
      <c r="G20" s="26"/>
    </row>
    <row r="21" ht="18" customHeight="1" spans="1:7">
      <c r="A21" s="31"/>
      <c r="B21" s="116"/>
      <c r="C21" s="31"/>
      <c r="D21" s="115"/>
      <c r="E21" s="86"/>
      <c r="F21" s="86"/>
      <c r="G21" s="26"/>
    </row>
    <row r="22" ht="18" customHeight="1" spans="1:7">
      <c r="A22" s="117" t="s">
        <v>474</v>
      </c>
      <c r="B22" s="90"/>
      <c r="C22" s="31"/>
      <c r="D22" s="115">
        <f>SUM(D7:D21)</f>
        <v>153599</v>
      </c>
      <c r="E22" s="86">
        <f>SUM(E7:E21)</f>
        <v>0</v>
      </c>
      <c r="F22" s="86">
        <f>SUM(F7:F21)</f>
        <v>153599</v>
      </c>
      <c r="G22" s="26"/>
    </row>
    <row r="23" ht="18" customHeight="1" spans="1:7">
      <c r="A23" s="117" t="s">
        <v>475</v>
      </c>
      <c r="B23" s="90"/>
      <c r="C23" s="31" t="s">
        <v>508</v>
      </c>
      <c r="D23" s="115">
        <f>D22</f>
        <v>153599</v>
      </c>
      <c r="E23" s="86">
        <f>E22</f>
        <v>0</v>
      </c>
      <c r="F23" s="86">
        <f>F22</f>
        <v>153599</v>
      </c>
      <c r="G23" s="26"/>
    </row>
    <row r="24" ht="15" customHeight="1"/>
    <row r="25" ht="15.95" customHeight="1" spans="6:7">
      <c r="F25" s="35"/>
      <c r="G25" s="35"/>
    </row>
    <row r="26" ht="15.95" customHeight="1"/>
  </sheetData>
  <mergeCells count="13">
    <mergeCell ref="A1:G1"/>
    <mergeCell ref="A3:G3"/>
    <mergeCell ref="F4:G4"/>
    <mergeCell ref="A22:B22"/>
    <mergeCell ref="A23:B23"/>
    <mergeCell ref="F25:G25"/>
    <mergeCell ref="A5:A6"/>
    <mergeCell ref="B5:B6"/>
    <mergeCell ref="C5:C6"/>
    <mergeCell ref="D5:D6"/>
    <mergeCell ref="E5:E6"/>
    <mergeCell ref="F5:F6"/>
    <mergeCell ref="G5:G6"/>
  </mergeCells>
  <pageMargins left="0.75" right="0.75" top="0.509027777777778" bottom="1" header="0.5" footer="0.5"/>
  <pageSetup paperSize="9" orientation="landscape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J39"/>
  <sheetViews>
    <sheetView view="pageBreakPreview" zoomScaleNormal="100" zoomScaleSheetLayoutView="100" topLeftCell="A4" workbookViewId="0">
      <selection activeCell="B7" sqref="B7:B8"/>
    </sheetView>
  </sheetViews>
  <sheetFormatPr defaultColWidth="9" defaultRowHeight="12"/>
  <cols>
    <col min="1" max="1" width="5.5" style="10" customWidth="1"/>
    <col min="2" max="2" width="36.5" style="10" customWidth="1"/>
    <col min="3" max="3" width="21.75" style="10" customWidth="1"/>
    <col min="4" max="4" width="14.125" style="10" customWidth="1"/>
    <col min="5" max="5" width="15.5" style="10" customWidth="1"/>
    <col min="6" max="7" width="17.625" style="10" customWidth="1"/>
    <col min="8" max="8" width="10.75" style="10" customWidth="1"/>
    <col min="9" max="16384" width="9" style="10"/>
  </cols>
  <sheetData>
    <row r="1" ht="20.25" customHeight="1" spans="1:9">
      <c r="A1" s="12" t="s">
        <v>2321</v>
      </c>
      <c r="B1" s="12"/>
      <c r="C1" s="12"/>
      <c r="D1" s="12"/>
      <c r="E1" s="12"/>
      <c r="F1" s="12"/>
      <c r="G1" s="12"/>
      <c r="I1" s="10">
        <v>3676.26</v>
      </c>
    </row>
    <row r="2" ht="20.25" customHeight="1" spans="1:9">
      <c r="A2" s="12"/>
      <c r="B2" s="12"/>
      <c r="C2" s="12"/>
      <c r="D2" s="12"/>
      <c r="E2" s="12"/>
      <c r="F2" s="12"/>
      <c r="G2" s="12"/>
      <c r="I2" s="10">
        <v>467.94</v>
      </c>
    </row>
    <row r="3" ht="20.25" customHeight="1" spans="1:9">
      <c r="A3" s="13" t="s">
        <v>459</v>
      </c>
      <c r="B3" s="13"/>
      <c r="C3" s="13"/>
      <c r="D3" s="13"/>
      <c r="E3" s="13"/>
      <c r="F3" s="13"/>
      <c r="G3" s="13"/>
      <c r="I3" s="10">
        <v>311.97</v>
      </c>
    </row>
    <row r="4" ht="20.25" customHeight="1" spans="1:10">
      <c r="A4" s="15" t="str">
        <f>预收账款清查明细表!A3</f>
        <v>资产占有单位名称：杭州中惠医疗器械有限公司</v>
      </c>
      <c r="B4" s="15"/>
      <c r="C4" s="15"/>
      <c r="D4" s="15"/>
      <c r="E4" s="15"/>
      <c r="F4" s="70" t="s">
        <v>126</v>
      </c>
      <c r="G4" s="70"/>
      <c r="H4" s="11"/>
      <c r="I4" s="70"/>
      <c r="J4" s="15"/>
    </row>
    <row r="5" ht="15" customHeight="1" spans="1:7">
      <c r="A5" s="17" t="s">
        <v>461</v>
      </c>
      <c r="B5" s="18" t="s">
        <v>2317</v>
      </c>
      <c r="C5" s="72" t="s">
        <v>477</v>
      </c>
      <c r="D5" s="19" t="s">
        <v>463</v>
      </c>
      <c r="E5" s="21" t="s">
        <v>464</v>
      </c>
      <c r="F5" s="18" t="s">
        <v>465</v>
      </c>
      <c r="G5" s="18" t="s">
        <v>513</v>
      </c>
    </row>
    <row r="6" ht="15" customHeight="1" spans="1:7">
      <c r="A6" s="17"/>
      <c r="B6" s="100"/>
      <c r="C6" s="100"/>
      <c r="D6" s="19"/>
      <c r="E6" s="23"/>
      <c r="F6" s="18"/>
      <c r="G6" s="18"/>
    </row>
    <row r="7" ht="18" customHeight="1" spans="1:9">
      <c r="A7" s="18">
        <v>1</v>
      </c>
      <c r="B7" s="101" t="s">
        <v>2322</v>
      </c>
      <c r="C7" s="102" t="s">
        <v>2323</v>
      </c>
      <c r="D7" s="86">
        <v>199444.24</v>
      </c>
      <c r="E7" s="86"/>
      <c r="F7" s="86">
        <f>D7+E7</f>
        <v>199444.24</v>
      </c>
      <c r="G7" s="86"/>
      <c r="H7" s="38">
        <v>9801.21</v>
      </c>
      <c r="I7" s="10">
        <v>9136.06</v>
      </c>
    </row>
    <row r="8" ht="18" customHeight="1" spans="1:9">
      <c r="A8" s="18">
        <v>2</v>
      </c>
      <c r="B8" s="101" t="s">
        <v>2322</v>
      </c>
      <c r="C8" s="103" t="s">
        <v>2324</v>
      </c>
      <c r="D8" s="86">
        <v>-32875.31</v>
      </c>
      <c r="E8" s="86"/>
      <c r="F8" s="86">
        <f t="shared" ref="F8:F13" si="0">D8+E8</f>
        <v>-32875.31</v>
      </c>
      <c r="G8" s="86"/>
      <c r="H8" s="38">
        <v>11165.92</v>
      </c>
      <c r="I8" s="10">
        <v>3961.44</v>
      </c>
    </row>
    <row r="9" ht="18" customHeight="1" spans="1:9">
      <c r="A9" s="18">
        <v>3</v>
      </c>
      <c r="B9" s="101" t="s">
        <v>2325</v>
      </c>
      <c r="C9" s="102" t="s">
        <v>2326</v>
      </c>
      <c r="D9" s="86">
        <v>2980.48</v>
      </c>
      <c r="E9" s="86"/>
      <c r="F9" s="86">
        <f t="shared" si="0"/>
        <v>2980.48</v>
      </c>
      <c r="G9" s="86"/>
      <c r="H9" s="38">
        <v>4072</v>
      </c>
      <c r="I9" s="10">
        <v>4025.44</v>
      </c>
    </row>
    <row r="10" ht="18" customHeight="1" spans="1:8">
      <c r="A10" s="18">
        <v>4</v>
      </c>
      <c r="B10" s="101" t="s">
        <v>2325</v>
      </c>
      <c r="C10" s="103" t="s">
        <v>2327</v>
      </c>
      <c r="D10" s="86">
        <v>1277.37</v>
      </c>
      <c r="E10" s="86"/>
      <c r="F10" s="86">
        <f t="shared" si="0"/>
        <v>1277.37</v>
      </c>
      <c r="G10" s="86"/>
      <c r="H10" s="10">
        <v>637.54</v>
      </c>
    </row>
    <row r="11" ht="18" customHeight="1" spans="1:8">
      <c r="A11" s="18">
        <v>5</v>
      </c>
      <c r="B11" s="101" t="s">
        <v>2325</v>
      </c>
      <c r="C11" s="103" t="s">
        <v>2328</v>
      </c>
      <c r="D11" s="86">
        <v>851.6</v>
      </c>
      <c r="E11" s="86"/>
      <c r="F11" s="86">
        <f t="shared" si="0"/>
        <v>851.6</v>
      </c>
      <c r="G11" s="86"/>
      <c r="H11" s="10">
        <v>425.04</v>
      </c>
    </row>
    <row r="12" ht="18" customHeight="1" spans="1:9">
      <c r="A12" s="18"/>
      <c r="B12" s="104"/>
      <c r="C12" s="105"/>
      <c r="D12" s="86"/>
      <c r="E12" s="86"/>
      <c r="F12" s="86">
        <f t="shared" si="0"/>
        <v>0</v>
      </c>
      <c r="G12" s="86"/>
      <c r="H12" s="10" t="s">
        <v>2329</v>
      </c>
      <c r="I12" s="10">
        <v>9801.21</v>
      </c>
    </row>
    <row r="13" ht="18" customHeight="1" spans="1:9">
      <c r="A13" s="18"/>
      <c r="B13" s="104"/>
      <c r="C13" s="105"/>
      <c r="D13" s="86"/>
      <c r="E13" s="86"/>
      <c r="F13" s="86">
        <f t="shared" si="0"/>
        <v>0</v>
      </c>
      <c r="G13" s="86"/>
      <c r="H13" s="10" t="s">
        <v>2324</v>
      </c>
      <c r="I13" s="10">
        <v>11165.92</v>
      </c>
    </row>
    <row r="14" ht="18" customHeight="1" spans="1:9">
      <c r="A14" s="18"/>
      <c r="B14" s="104"/>
      <c r="C14" s="105"/>
      <c r="D14" s="86"/>
      <c r="E14" s="86"/>
      <c r="F14" s="86"/>
      <c r="G14" s="86"/>
      <c r="H14" s="10" t="s">
        <v>2330</v>
      </c>
      <c r="I14" s="10">
        <v>4072</v>
      </c>
    </row>
    <row r="15" ht="18" customHeight="1" spans="1:9">
      <c r="A15" s="18"/>
      <c r="B15" s="104"/>
      <c r="C15" s="105"/>
      <c r="D15" s="86"/>
      <c r="E15" s="86"/>
      <c r="F15" s="86"/>
      <c r="G15" s="86"/>
      <c r="H15" s="10" t="s">
        <v>2327</v>
      </c>
      <c r="I15" s="10">
        <v>637.54</v>
      </c>
    </row>
    <row r="16" ht="18" customHeight="1" spans="1:9">
      <c r="A16" s="18"/>
      <c r="B16" s="104"/>
      <c r="C16" s="105"/>
      <c r="D16" s="86"/>
      <c r="E16" s="86"/>
      <c r="F16" s="86"/>
      <c r="G16" s="86"/>
      <c r="H16" s="10" t="s">
        <v>2328</v>
      </c>
      <c r="I16" s="10">
        <v>425.04</v>
      </c>
    </row>
    <row r="17" ht="18" customHeight="1" spans="1:9">
      <c r="A17" s="18"/>
      <c r="B17" s="104"/>
      <c r="C17" s="105"/>
      <c r="D17" s="86"/>
      <c r="E17" s="86"/>
      <c r="F17" s="86"/>
      <c r="G17" s="86"/>
      <c r="H17" s="10" t="s">
        <v>2331</v>
      </c>
      <c r="I17" s="10">
        <v>40</v>
      </c>
    </row>
    <row r="18" ht="18" customHeight="1" spans="1:9">
      <c r="A18" s="18"/>
      <c r="B18" s="104"/>
      <c r="C18" s="105"/>
      <c r="D18" s="86"/>
      <c r="E18" s="86"/>
      <c r="F18" s="86"/>
      <c r="G18" s="86"/>
      <c r="H18" s="10" t="s">
        <v>2332</v>
      </c>
      <c r="I18" s="10">
        <v>-355.03</v>
      </c>
    </row>
    <row r="19" ht="21.95" customHeight="1" spans="1:9">
      <c r="A19" s="18"/>
      <c r="B19" s="25"/>
      <c r="C19" s="106"/>
      <c r="D19" s="86"/>
      <c r="E19" s="86"/>
      <c r="F19" s="86"/>
      <c r="G19" s="86"/>
      <c r="H19" s="10" t="s">
        <v>2333</v>
      </c>
      <c r="I19" s="10">
        <v>528.79</v>
      </c>
    </row>
    <row r="20" ht="21.95" customHeight="1" spans="1:9">
      <c r="A20" s="18"/>
      <c r="B20" s="107"/>
      <c r="C20" s="106"/>
      <c r="D20" s="86"/>
      <c r="E20" s="86"/>
      <c r="F20" s="86"/>
      <c r="G20" s="86"/>
      <c r="H20" s="10" t="s">
        <v>2334</v>
      </c>
      <c r="I20" s="10">
        <v>18274.7</v>
      </c>
    </row>
    <row r="21" ht="21.95" customHeight="1" spans="1:7">
      <c r="A21" s="89" t="s">
        <v>468</v>
      </c>
      <c r="B21" s="108"/>
      <c r="C21" s="106"/>
      <c r="D21" s="93">
        <f>SUM(D7:D19)</f>
        <v>171678.38</v>
      </c>
      <c r="E21" s="93">
        <f>SUM(E7:E19)</f>
        <v>0</v>
      </c>
      <c r="F21" s="93">
        <f>SUM(F7:F19)</f>
        <v>171678.38</v>
      </c>
      <c r="G21" s="93">
        <f>SUM(G7:G19)</f>
        <v>0</v>
      </c>
    </row>
    <row r="22" ht="18" customHeight="1" spans="1:7">
      <c r="A22" s="89" t="s">
        <v>469</v>
      </c>
      <c r="B22" s="108"/>
      <c r="C22" s="106" t="s">
        <v>508</v>
      </c>
      <c r="D22" s="93">
        <f t="shared" ref="D22:F22" si="1">D21</f>
        <v>171678.38</v>
      </c>
      <c r="E22" s="93">
        <f t="shared" si="1"/>
        <v>0</v>
      </c>
      <c r="F22" s="93">
        <f t="shared" si="1"/>
        <v>171678.38</v>
      </c>
      <c r="G22" s="93"/>
    </row>
    <row r="23" ht="15" customHeight="1"/>
    <row r="24" ht="15.95" customHeight="1" spans="4:7">
      <c r="D24" s="35"/>
      <c r="E24" s="35"/>
      <c r="F24" s="35"/>
      <c r="G24" s="35"/>
    </row>
    <row r="25" ht="15.95" customHeight="1"/>
    <row r="31" spans="6:6">
      <c r="F31" s="10">
        <v>3961.44</v>
      </c>
    </row>
    <row r="32" spans="6:6">
      <c r="F32" s="38">
        <v>41003.76</v>
      </c>
    </row>
    <row r="33" spans="6:6">
      <c r="F33" s="38">
        <f>SUM(F31:F32)</f>
        <v>44965.2</v>
      </c>
    </row>
    <row r="34" spans="6:7">
      <c r="F34" s="10">
        <v>-355.03</v>
      </c>
      <c r="G34" s="10">
        <v>1</v>
      </c>
    </row>
    <row r="35" spans="6:6">
      <c r="F35" s="38">
        <v>-25249.58</v>
      </c>
    </row>
    <row r="36" spans="6:6">
      <c r="F36" s="38">
        <v>61652</v>
      </c>
    </row>
    <row r="37" spans="6:6">
      <c r="F37" s="38">
        <v>-25675.9</v>
      </c>
    </row>
    <row r="38" spans="6:6">
      <c r="F38" s="38">
        <v>151365.68</v>
      </c>
    </row>
    <row r="39" spans="3:3">
      <c r="C39" s="10" t="s">
        <v>2335</v>
      </c>
    </row>
  </sheetData>
  <mergeCells count="14">
    <mergeCell ref="A1:G1"/>
    <mergeCell ref="A3:G3"/>
    <mergeCell ref="A4:D4"/>
    <mergeCell ref="F4:G4"/>
    <mergeCell ref="A21:B21"/>
    <mergeCell ref="A22:B22"/>
    <mergeCell ref="D24:G24"/>
    <mergeCell ref="A5:A6"/>
    <mergeCell ref="B5:B6"/>
    <mergeCell ref="C5:C6"/>
    <mergeCell ref="D5:D6"/>
    <mergeCell ref="E5:E6"/>
    <mergeCell ref="F5:F6"/>
    <mergeCell ref="G5:G6"/>
  </mergeCells>
  <pageMargins left="0.55" right="0.21875" top="0.8" bottom="0.8" header="0.5" footer="0.5"/>
  <pageSetup paperSize="9" orientation="landscape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4" workbookViewId="0">
      <selection activeCell="B7" sqref="B7:D15"/>
    </sheetView>
  </sheetViews>
  <sheetFormatPr defaultColWidth="9" defaultRowHeight="12"/>
  <cols>
    <col min="1" max="1" width="5.5" style="39" customWidth="1"/>
    <col min="2" max="2" width="24.75" style="39" customWidth="1"/>
    <col min="3" max="3" width="17.625" style="39" customWidth="1"/>
    <col min="4" max="4" width="17.625" style="40" customWidth="1"/>
    <col min="5" max="7" width="17.625" style="39" customWidth="1"/>
    <col min="8" max="8" width="10.75" style="39" customWidth="1"/>
    <col min="9" max="16384" width="9" style="39"/>
  </cols>
  <sheetData>
    <row r="1" ht="27" customHeight="1" spans="1:7">
      <c r="A1" s="41" t="s">
        <v>2336</v>
      </c>
      <c r="B1" s="41"/>
      <c r="C1" s="41"/>
      <c r="D1" s="41"/>
      <c r="E1" s="41"/>
      <c r="F1" s="41"/>
      <c r="G1" s="41"/>
    </row>
    <row r="2" ht="18" customHeight="1" spans="1:7">
      <c r="A2" s="41"/>
      <c r="B2" s="41"/>
      <c r="C2" s="41"/>
      <c r="D2" s="41"/>
      <c r="E2" s="41"/>
      <c r="F2" s="41"/>
      <c r="G2" s="41"/>
    </row>
    <row r="3" ht="21" customHeight="1" spans="1:8">
      <c r="A3" s="35" t="s">
        <v>511</v>
      </c>
      <c r="B3" s="35"/>
      <c r="C3" s="35"/>
      <c r="D3" s="35"/>
      <c r="E3" s="35"/>
      <c r="F3" s="35"/>
      <c r="G3" s="35"/>
      <c r="H3" s="10"/>
    </row>
    <row r="4" ht="20.25" customHeight="1" spans="1:10">
      <c r="A4" s="44" t="str">
        <f>应交税费清查明细表!A4</f>
        <v>资产占有单位名称：杭州中惠医疗器械有限公司</v>
      </c>
      <c r="B4" s="44"/>
      <c r="C4" s="44"/>
      <c r="D4" s="44"/>
      <c r="E4" s="44"/>
      <c r="F4" s="95" t="s">
        <v>126</v>
      </c>
      <c r="G4" s="95"/>
      <c r="H4" s="40"/>
      <c r="I4" s="95"/>
      <c r="J4" s="44"/>
    </row>
    <row r="5" ht="15" customHeight="1" spans="1:7">
      <c r="A5" s="45" t="s">
        <v>461</v>
      </c>
      <c r="B5" s="46" t="s">
        <v>2317</v>
      </c>
      <c r="C5" s="46" t="s">
        <v>477</v>
      </c>
      <c r="D5" s="46" t="s">
        <v>2018</v>
      </c>
      <c r="E5" s="60" t="s">
        <v>464</v>
      </c>
      <c r="F5" s="46" t="s">
        <v>11</v>
      </c>
      <c r="G5" s="46" t="s">
        <v>513</v>
      </c>
    </row>
    <row r="6" ht="15" customHeight="1" spans="1:7">
      <c r="A6" s="45"/>
      <c r="B6" s="46"/>
      <c r="C6" s="46"/>
      <c r="D6" s="46"/>
      <c r="E6" s="61"/>
      <c r="F6" s="46"/>
      <c r="G6" s="46"/>
    </row>
    <row r="7" ht="27.2" customHeight="1" spans="1:7">
      <c r="A7" s="46">
        <v>1</v>
      </c>
      <c r="B7" s="96"/>
      <c r="C7" s="46"/>
      <c r="D7" s="49"/>
      <c r="E7" s="49"/>
      <c r="F7" s="97">
        <f>D7+E7</f>
        <v>0</v>
      </c>
      <c r="G7" s="97"/>
    </row>
    <row r="8" ht="27.2" customHeight="1" spans="1:7">
      <c r="A8" s="46">
        <f t="shared" ref="A8:A15" si="0">A7+1</f>
        <v>2</v>
      </c>
      <c r="B8" s="98"/>
      <c r="C8" s="46"/>
      <c r="D8" s="48"/>
      <c r="F8" s="97">
        <f t="shared" ref="F8:F15" si="1">D8+E8</f>
        <v>0</v>
      </c>
      <c r="G8" s="97"/>
    </row>
    <row r="9" ht="27.2" customHeight="1" spans="1:7">
      <c r="A9" s="46">
        <f t="shared" si="0"/>
        <v>3</v>
      </c>
      <c r="B9" s="98"/>
      <c r="C9" s="46"/>
      <c r="D9" s="99"/>
      <c r="E9" s="97"/>
      <c r="F9" s="97">
        <f t="shared" si="1"/>
        <v>0</v>
      </c>
      <c r="G9" s="97"/>
    </row>
    <row r="10" ht="27.2" customHeight="1" spans="1:7">
      <c r="A10" s="46">
        <f t="shared" si="0"/>
        <v>4</v>
      </c>
      <c r="B10" s="98"/>
      <c r="C10" s="46"/>
      <c r="D10" s="99"/>
      <c r="E10" s="97"/>
      <c r="F10" s="97">
        <f t="shared" si="1"/>
        <v>0</v>
      </c>
      <c r="G10" s="97"/>
    </row>
    <row r="11" ht="27.2" customHeight="1" spans="1:7">
      <c r="A11" s="46">
        <f t="shared" si="0"/>
        <v>5</v>
      </c>
      <c r="B11" s="98"/>
      <c r="C11" s="46"/>
      <c r="D11" s="48"/>
      <c r="E11" s="97"/>
      <c r="F11" s="97">
        <f t="shared" si="1"/>
        <v>0</v>
      </c>
      <c r="G11" s="97"/>
    </row>
    <row r="12" ht="27.2" customHeight="1" spans="1:7">
      <c r="A12" s="46">
        <f t="shared" si="0"/>
        <v>6</v>
      </c>
      <c r="B12" s="98"/>
      <c r="C12" s="46"/>
      <c r="D12" s="99"/>
      <c r="E12" s="97"/>
      <c r="F12" s="97">
        <f t="shared" si="1"/>
        <v>0</v>
      </c>
      <c r="G12" s="97"/>
    </row>
    <row r="13" ht="27.2" customHeight="1" spans="1:7">
      <c r="A13" s="46">
        <f t="shared" si="0"/>
        <v>7</v>
      </c>
      <c r="B13" s="96"/>
      <c r="C13" s="46"/>
      <c r="D13" s="97"/>
      <c r="E13" s="97"/>
      <c r="F13" s="97">
        <f t="shared" si="1"/>
        <v>0</v>
      </c>
      <c r="G13" s="97"/>
    </row>
    <row r="14" ht="27.2" customHeight="1" spans="1:7">
      <c r="A14" s="46">
        <f t="shared" si="0"/>
        <v>8</v>
      </c>
      <c r="B14" s="96"/>
      <c r="C14" s="46"/>
      <c r="D14" s="97"/>
      <c r="E14" s="97"/>
      <c r="F14" s="97">
        <f t="shared" si="1"/>
        <v>0</v>
      </c>
      <c r="G14" s="97"/>
    </row>
    <row r="15" ht="27.2" customHeight="1" spans="1:7">
      <c r="A15" s="46">
        <f t="shared" si="0"/>
        <v>9</v>
      </c>
      <c r="B15" s="98"/>
      <c r="C15" s="46"/>
      <c r="D15" s="97"/>
      <c r="E15" s="97"/>
      <c r="F15" s="97">
        <f t="shared" si="1"/>
        <v>0</v>
      </c>
      <c r="G15" s="97"/>
    </row>
    <row r="16" ht="27.2" hidden="1" customHeight="1" spans="1:7">
      <c r="A16" s="52" t="s">
        <v>468</v>
      </c>
      <c r="B16" s="53"/>
      <c r="C16" s="46"/>
      <c r="D16" s="48">
        <f>SUM(D7:D15)</f>
        <v>0</v>
      </c>
      <c r="E16" s="48">
        <f>SUM(E7:E15)</f>
        <v>0</v>
      </c>
      <c r="F16" s="48">
        <f>SUM(F7:F15)</f>
        <v>0</v>
      </c>
      <c r="G16" s="48"/>
    </row>
    <row r="17" ht="27.2" customHeight="1" spans="1:7">
      <c r="A17" s="52" t="s">
        <v>469</v>
      </c>
      <c r="B17" s="53"/>
      <c r="C17" s="46" t="s">
        <v>508</v>
      </c>
      <c r="D17" s="48">
        <f>D16</f>
        <v>0</v>
      </c>
      <c r="E17" s="48">
        <f>E16</f>
        <v>0</v>
      </c>
      <c r="F17" s="48">
        <f>F16</f>
        <v>0</v>
      </c>
      <c r="G17" s="48"/>
    </row>
    <row r="18" ht="11.25" customHeight="1"/>
    <row r="19" ht="15.95" customHeight="1" spans="6:7">
      <c r="F19" s="67"/>
      <c r="G19" s="67"/>
    </row>
    <row r="20" ht="15.95" customHeight="1"/>
  </sheetData>
  <mergeCells count="14">
    <mergeCell ref="A1:G1"/>
    <mergeCell ref="A3:G3"/>
    <mergeCell ref="A4:E4"/>
    <mergeCell ref="F4:G4"/>
    <mergeCell ref="A16:B16"/>
    <mergeCell ref="A17:B17"/>
    <mergeCell ref="F19:G19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13888888888889" right="0.313888888888889" top="0.510416666666667" bottom="0" header="0.510416666666667" footer="0.510416666666667"/>
  <pageSetup paperSize="9" scale="90" orientation="landscape" horizontalDpi="300" verticalDpi="300"/>
  <headerFooter alignWithMargins="0">
    <oddHeader>&amp;R
&amp;"仿宋_GB2312,常规"&amp;10表9-12</oddHeader>
    <oddFooter>&amp;C&amp;"仿宋_GB2312,常规"&amp;10第 &amp;P 页，共 &amp;N 页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H26"/>
  <sheetViews>
    <sheetView view="pageBreakPreview" zoomScaleNormal="100" zoomScaleSheetLayoutView="100" topLeftCell="A4" workbookViewId="0">
      <selection activeCell="F17" sqref="F17"/>
    </sheetView>
  </sheetViews>
  <sheetFormatPr defaultColWidth="9" defaultRowHeight="25.5" customHeight="1" outlineLevelCol="7"/>
  <cols>
    <col min="1" max="1" width="5.75" style="10" customWidth="1"/>
    <col min="2" max="2" width="29.375" style="10" customWidth="1"/>
    <col min="3" max="3" width="12.5" style="68" customWidth="1"/>
    <col min="4" max="4" width="9.5" style="69" customWidth="1"/>
    <col min="5" max="5" width="19" style="10" customWidth="1"/>
    <col min="6" max="6" width="16" style="10" customWidth="1"/>
    <col min="7" max="7" width="21.375" style="10" customWidth="1"/>
    <col min="8" max="8" width="11.625" style="10" customWidth="1"/>
    <col min="9" max="16384" width="9" style="10"/>
  </cols>
  <sheetData>
    <row r="1" s="35" customFormat="1" ht="27" customHeight="1" spans="1:7">
      <c r="A1" s="12" t="s">
        <v>2337</v>
      </c>
      <c r="B1" s="12"/>
      <c r="C1" s="12"/>
      <c r="D1" s="12"/>
      <c r="E1" s="12"/>
      <c r="F1" s="12"/>
      <c r="G1" s="12"/>
    </row>
    <row r="2" ht="18" hidden="1" customHeight="1" spans="1:7">
      <c r="A2" s="12"/>
      <c r="B2" s="35"/>
      <c r="C2" s="35"/>
      <c r="D2" s="35"/>
      <c r="E2" s="12"/>
      <c r="F2" s="12"/>
      <c r="G2" s="12"/>
    </row>
    <row r="3" ht="18.75" customHeight="1" spans="1:7">
      <c r="A3" s="13" t="s">
        <v>459</v>
      </c>
      <c r="B3" s="13"/>
      <c r="C3" s="13"/>
      <c r="D3" s="13"/>
      <c r="E3" s="13"/>
      <c r="F3" s="13"/>
      <c r="G3" s="13"/>
    </row>
    <row r="4" ht="20.25" customHeight="1" spans="1:7">
      <c r="A4" s="58" t="str">
        <f>应交税费清查明细表!A4</f>
        <v>资产占有单位名称：杭州中惠医疗器械有限公司</v>
      </c>
      <c r="B4" s="58"/>
      <c r="C4" s="58"/>
      <c r="D4" s="58"/>
      <c r="E4" s="58"/>
      <c r="F4" s="15"/>
      <c r="G4" s="70" t="s">
        <v>126</v>
      </c>
    </row>
    <row r="5" ht="15" customHeight="1" spans="1:8">
      <c r="A5" s="71" t="s">
        <v>461</v>
      </c>
      <c r="B5" s="72" t="s">
        <v>2317</v>
      </c>
      <c r="C5" s="73" t="s">
        <v>477</v>
      </c>
      <c r="D5" s="73" t="s">
        <v>480</v>
      </c>
      <c r="E5" s="74" t="s">
        <v>463</v>
      </c>
      <c r="F5" s="74" t="s">
        <v>464</v>
      </c>
      <c r="G5" s="72" t="s">
        <v>11</v>
      </c>
      <c r="H5" s="72" t="s">
        <v>513</v>
      </c>
    </row>
    <row r="6" ht="15" customHeight="1" spans="1:8">
      <c r="A6" s="75"/>
      <c r="B6" s="76"/>
      <c r="C6" s="77"/>
      <c r="D6" s="78"/>
      <c r="E6" s="78"/>
      <c r="F6" s="79"/>
      <c r="G6" s="76"/>
      <c r="H6" s="76"/>
    </row>
    <row r="7" ht="20.25" customHeight="1" spans="1:8">
      <c r="A7" s="31">
        <v>1</v>
      </c>
      <c r="B7" s="80" t="s">
        <v>2338</v>
      </c>
      <c r="C7" s="81" t="s">
        <v>2310</v>
      </c>
      <c r="D7" s="82" t="s">
        <v>2339</v>
      </c>
      <c r="E7" s="83">
        <v>180</v>
      </c>
      <c r="F7" s="27"/>
      <c r="G7" s="27">
        <f t="shared" ref="G7:G23" si="0">E7+F7</f>
        <v>180</v>
      </c>
      <c r="H7" s="84"/>
    </row>
    <row r="8" ht="20.25" customHeight="1" spans="1:8">
      <c r="A8" s="31">
        <v>2</v>
      </c>
      <c r="B8" s="80" t="s">
        <v>2340</v>
      </c>
      <c r="C8" s="81" t="s">
        <v>2341</v>
      </c>
      <c r="D8" s="82" t="s">
        <v>2339</v>
      </c>
      <c r="E8" s="83">
        <v>9126</v>
      </c>
      <c r="F8" s="27"/>
      <c r="G8" s="27">
        <f t="shared" si="0"/>
        <v>9126</v>
      </c>
      <c r="H8" s="84"/>
    </row>
    <row r="9" ht="20.25" customHeight="1" spans="1:8">
      <c r="A9" s="31">
        <v>3</v>
      </c>
      <c r="B9" s="80" t="s">
        <v>2342</v>
      </c>
      <c r="C9" s="81" t="s">
        <v>2343</v>
      </c>
      <c r="D9" s="82" t="s">
        <v>519</v>
      </c>
      <c r="E9" s="83">
        <v>65990</v>
      </c>
      <c r="F9" s="27"/>
      <c r="G9" s="27">
        <f t="shared" si="0"/>
        <v>65990</v>
      </c>
      <c r="H9" s="84" t="s">
        <v>2344</v>
      </c>
    </row>
    <row r="10" ht="20.25" customHeight="1" spans="1:8">
      <c r="A10" s="31">
        <v>4</v>
      </c>
      <c r="B10" s="80" t="s">
        <v>2345</v>
      </c>
      <c r="C10" s="81" t="s">
        <v>2346</v>
      </c>
      <c r="D10" s="82" t="s">
        <v>519</v>
      </c>
      <c r="E10" s="85">
        <v>15010.74</v>
      </c>
      <c r="F10" s="86"/>
      <c r="G10" s="86">
        <f t="shared" si="0"/>
        <v>15010.74</v>
      </c>
      <c r="H10" s="84" t="s">
        <v>2344</v>
      </c>
    </row>
    <row r="11" ht="20.25" customHeight="1" spans="1:8">
      <c r="A11" s="31">
        <v>5</v>
      </c>
      <c r="B11" s="87"/>
      <c r="C11" s="88"/>
      <c r="D11" s="82"/>
      <c r="E11" s="85"/>
      <c r="F11" s="86"/>
      <c r="G11" s="86">
        <f t="shared" si="0"/>
        <v>0</v>
      </c>
      <c r="H11" s="84"/>
    </row>
    <row r="12" ht="20.25" customHeight="1" spans="1:8">
      <c r="A12" s="31">
        <v>6</v>
      </c>
      <c r="B12" s="87"/>
      <c r="C12" s="88"/>
      <c r="D12" s="82"/>
      <c r="E12" s="85"/>
      <c r="F12" s="86"/>
      <c r="G12" s="86">
        <f t="shared" si="0"/>
        <v>0</v>
      </c>
      <c r="H12" s="84"/>
    </row>
    <row r="13" ht="20.25" customHeight="1" spans="1:8">
      <c r="A13" s="31">
        <v>7</v>
      </c>
      <c r="B13" s="87"/>
      <c r="C13" s="88"/>
      <c r="D13" s="82"/>
      <c r="E13" s="85"/>
      <c r="F13" s="86"/>
      <c r="G13" s="86">
        <f t="shared" si="0"/>
        <v>0</v>
      </c>
      <c r="H13" s="84"/>
    </row>
    <row r="14" ht="20.25" customHeight="1" spans="1:8">
      <c r="A14" s="31">
        <v>8</v>
      </c>
      <c r="B14" s="87"/>
      <c r="C14" s="88"/>
      <c r="D14" s="82"/>
      <c r="E14" s="85"/>
      <c r="F14" s="86"/>
      <c r="G14" s="86">
        <f t="shared" si="0"/>
        <v>0</v>
      </c>
      <c r="H14" s="84"/>
    </row>
    <row r="15" ht="20.25" customHeight="1" spans="1:8">
      <c r="A15" s="31">
        <v>9</v>
      </c>
      <c r="B15" s="87"/>
      <c r="C15" s="88"/>
      <c r="D15" s="82"/>
      <c r="E15" s="85"/>
      <c r="F15" s="86"/>
      <c r="G15" s="86">
        <f t="shared" si="0"/>
        <v>0</v>
      </c>
      <c r="H15" s="84"/>
    </row>
    <row r="16" ht="20.25" customHeight="1" spans="1:8">
      <c r="A16" s="31">
        <v>10</v>
      </c>
      <c r="B16" s="87"/>
      <c r="C16" s="88"/>
      <c r="D16" s="82"/>
      <c r="E16" s="85"/>
      <c r="F16" s="86"/>
      <c r="G16" s="86">
        <f t="shared" si="0"/>
        <v>0</v>
      </c>
      <c r="H16" s="84"/>
    </row>
    <row r="17" ht="20.25" customHeight="1" spans="1:8">
      <c r="A17" s="31">
        <v>11</v>
      </c>
      <c r="B17" s="87"/>
      <c r="C17" s="88"/>
      <c r="D17" s="82"/>
      <c r="E17" s="85"/>
      <c r="F17" s="86"/>
      <c r="G17" s="86">
        <f t="shared" si="0"/>
        <v>0</v>
      </c>
      <c r="H17" s="84"/>
    </row>
    <row r="18" ht="20.25" customHeight="1" spans="1:8">
      <c r="A18" s="31">
        <v>12</v>
      </c>
      <c r="B18" s="87"/>
      <c r="C18" s="88"/>
      <c r="D18" s="82"/>
      <c r="E18" s="85"/>
      <c r="F18" s="86"/>
      <c r="G18" s="86">
        <f t="shared" si="0"/>
        <v>0</v>
      </c>
      <c r="H18" s="84"/>
    </row>
    <row r="19" ht="20.25" customHeight="1" spans="1:8">
      <c r="A19" s="31">
        <v>13</v>
      </c>
      <c r="B19" s="87"/>
      <c r="C19" s="88"/>
      <c r="D19" s="82"/>
      <c r="E19" s="85"/>
      <c r="F19" s="86"/>
      <c r="G19" s="86">
        <f t="shared" si="0"/>
        <v>0</v>
      </c>
      <c r="H19" s="84"/>
    </row>
    <row r="20" ht="20.25" customHeight="1" spans="1:8">
      <c r="A20" s="31">
        <v>14</v>
      </c>
      <c r="B20" s="87"/>
      <c r="C20" s="88"/>
      <c r="D20" s="82"/>
      <c r="E20" s="85"/>
      <c r="F20" s="86"/>
      <c r="G20" s="86">
        <f t="shared" si="0"/>
        <v>0</v>
      </c>
      <c r="H20" s="84"/>
    </row>
    <row r="21" ht="20.25" customHeight="1" spans="1:8">
      <c r="A21" s="89" t="s">
        <v>474</v>
      </c>
      <c r="B21" s="90"/>
      <c r="C21" s="91"/>
      <c r="D21" s="91"/>
      <c r="E21" s="92">
        <f>SUM(E7:E20)</f>
        <v>90306.74</v>
      </c>
      <c r="F21" s="92">
        <f>SUM(F7:F20)</f>
        <v>0</v>
      </c>
      <c r="G21" s="86">
        <f t="shared" si="0"/>
        <v>90306.74</v>
      </c>
      <c r="H21" s="84"/>
    </row>
    <row r="22" ht="20.25" customHeight="1" spans="1:8">
      <c r="A22" s="89" t="s">
        <v>475</v>
      </c>
      <c r="B22" s="90"/>
      <c r="C22" s="31"/>
      <c r="D22" s="91"/>
      <c r="E22" s="93">
        <f t="shared" ref="E22:G22" si="1">E21</f>
        <v>90306.74</v>
      </c>
      <c r="F22" s="93">
        <f t="shared" si="1"/>
        <v>0</v>
      </c>
      <c r="G22" s="86">
        <f t="shared" si="1"/>
        <v>90306.74</v>
      </c>
      <c r="H22" s="84"/>
    </row>
    <row r="23" ht="9" customHeight="1"/>
    <row r="24" ht="15.95" customHeight="1" spans="7:7">
      <c r="G24" s="35"/>
    </row>
    <row r="25" ht="15.95" customHeight="1" spans="5:6">
      <c r="E25" s="37"/>
      <c r="F25" s="37"/>
    </row>
    <row r="26" customHeight="1" spans="7:7">
      <c r="G26" s="94"/>
    </row>
  </sheetData>
  <mergeCells count="13">
    <mergeCell ref="A1:G1"/>
    <mergeCell ref="A3:G3"/>
    <mergeCell ref="A4:E4"/>
    <mergeCell ref="A21:B21"/>
    <mergeCell ref="A22:B22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36875" top="0.409027777777778" bottom="0.409027777777778" header="0.5" footer="0.5"/>
  <pageSetup paperSize="9" orientation="landscape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H7" sqref="H7"/>
    </sheetView>
  </sheetViews>
  <sheetFormatPr defaultColWidth="9" defaultRowHeight="21" customHeight="1" outlineLevelCol="7"/>
  <cols>
    <col min="1" max="1" width="4.75" style="39" customWidth="1"/>
    <col min="2" max="2" width="27.125" style="39" customWidth="1"/>
    <col min="3" max="3" width="9.5" style="55" customWidth="1"/>
    <col min="4" max="4" width="9.375" style="56" customWidth="1"/>
    <col min="5" max="5" width="15.125" style="39" customWidth="1"/>
    <col min="6" max="6" width="9.75" style="39" customWidth="1"/>
    <col min="7" max="7" width="15.125" style="39" customWidth="1"/>
    <col min="8" max="8" width="17.375" style="39" customWidth="1"/>
    <col min="9" max="16384" width="9" style="39"/>
  </cols>
  <sheetData>
    <row r="1" ht="27" customHeight="1" spans="1:8">
      <c r="A1" s="41" t="s">
        <v>2347</v>
      </c>
      <c r="B1" s="41"/>
      <c r="C1" s="41"/>
      <c r="D1" s="41"/>
      <c r="E1" s="41"/>
      <c r="F1" s="41"/>
      <c r="G1" s="41"/>
      <c r="H1" s="41"/>
    </row>
    <row r="2" ht="18" hidden="1" customHeight="1" spans="1:8">
      <c r="A2" s="41"/>
      <c r="B2" s="41"/>
      <c r="C2" s="57"/>
      <c r="D2" s="57"/>
      <c r="E2" s="41"/>
      <c r="F2" s="41"/>
      <c r="G2" s="41"/>
      <c r="H2" s="41"/>
    </row>
    <row r="3" customHeight="1" spans="1:8">
      <c r="A3" s="35" t="s">
        <v>511</v>
      </c>
      <c r="B3" s="35"/>
      <c r="C3" s="35"/>
      <c r="D3" s="35"/>
      <c r="E3" s="35"/>
      <c r="F3" s="35"/>
      <c r="G3" s="35"/>
      <c r="H3" s="35"/>
    </row>
    <row r="4" ht="20.25" customHeight="1" spans="1:8">
      <c r="A4" s="58" t="str">
        <f>应交税费清查明细表!A4</f>
        <v>资产占有单位名称：杭州中惠医疗器械有限公司</v>
      </c>
      <c r="B4" s="58"/>
      <c r="C4" s="58"/>
      <c r="D4" s="58"/>
      <c r="E4" s="58"/>
      <c r="F4" s="58"/>
      <c r="G4" s="43" t="s">
        <v>126</v>
      </c>
      <c r="H4" s="43"/>
    </row>
    <row r="5" ht="15" customHeight="1" spans="1:8">
      <c r="A5" s="59" t="s">
        <v>2348</v>
      </c>
      <c r="B5" s="46" t="s">
        <v>2349</v>
      </c>
      <c r="C5" s="59" t="s">
        <v>1913</v>
      </c>
      <c r="D5" s="59" t="s">
        <v>2350</v>
      </c>
      <c r="E5" s="46" t="s">
        <v>463</v>
      </c>
      <c r="F5" s="59" t="s">
        <v>464</v>
      </c>
      <c r="G5" s="60" t="s">
        <v>11</v>
      </c>
      <c r="H5" s="46" t="s">
        <v>513</v>
      </c>
    </row>
    <row r="6" ht="15" customHeight="1" spans="1:8">
      <c r="A6" s="59"/>
      <c r="B6" s="46"/>
      <c r="C6" s="59"/>
      <c r="D6" s="59"/>
      <c r="E6" s="46"/>
      <c r="F6" s="59"/>
      <c r="G6" s="61"/>
      <c r="H6" s="46"/>
    </row>
    <row r="7" ht="21.75" customHeight="1" spans="1:8">
      <c r="A7" s="46">
        <v>1</v>
      </c>
      <c r="B7" s="51"/>
      <c r="C7" s="62"/>
      <c r="D7" s="63"/>
      <c r="E7" s="64"/>
      <c r="F7" s="49"/>
      <c r="G7" s="49">
        <f>E7+F7</f>
        <v>0</v>
      </c>
      <c r="H7" s="65"/>
    </row>
    <row r="8" ht="21.75" customHeight="1" spans="1:8">
      <c r="A8" s="46"/>
      <c r="B8" s="51"/>
      <c r="C8" s="46"/>
      <c r="D8" s="66"/>
      <c r="E8" s="64"/>
      <c r="F8" s="49"/>
      <c r="G8" s="49"/>
      <c r="H8" s="49"/>
    </row>
    <row r="9" ht="21.75" customHeight="1" spans="1:8">
      <c r="A9" s="46"/>
      <c r="B9" s="51"/>
      <c r="C9" s="46"/>
      <c r="D9" s="66"/>
      <c r="E9" s="64"/>
      <c r="F9" s="49"/>
      <c r="G9" s="49"/>
      <c r="H9" s="49"/>
    </row>
    <row r="10" ht="21.75" customHeight="1" spans="1:8">
      <c r="A10" s="46"/>
      <c r="B10" s="51"/>
      <c r="C10" s="46"/>
      <c r="D10" s="66"/>
      <c r="E10" s="64"/>
      <c r="F10" s="51"/>
      <c r="G10" s="49"/>
      <c r="H10" s="49"/>
    </row>
    <row r="11" ht="21.75" customHeight="1" spans="1:8">
      <c r="A11" s="46"/>
      <c r="B11" s="51"/>
      <c r="C11" s="46"/>
      <c r="D11" s="66"/>
      <c r="E11" s="64"/>
      <c r="F11" s="51"/>
      <c r="G11" s="49"/>
      <c r="H11" s="49"/>
    </row>
    <row r="12" ht="21.75" customHeight="1" spans="1:8">
      <c r="A12" s="46"/>
      <c r="B12" s="51"/>
      <c r="C12" s="46"/>
      <c r="D12" s="66"/>
      <c r="E12" s="64"/>
      <c r="F12" s="51"/>
      <c r="G12" s="49"/>
      <c r="H12" s="49"/>
    </row>
    <row r="13" ht="21.75" customHeight="1" spans="1:8">
      <c r="A13" s="46"/>
      <c r="B13" s="51"/>
      <c r="C13" s="46"/>
      <c r="D13" s="66"/>
      <c r="E13" s="64"/>
      <c r="F13" s="51"/>
      <c r="G13" s="49"/>
      <c r="H13" s="49"/>
    </row>
    <row r="14" ht="21.75" customHeight="1" spans="1:8">
      <c r="A14" s="46"/>
      <c r="B14" s="51"/>
      <c r="C14" s="46"/>
      <c r="D14" s="66"/>
      <c r="E14" s="64"/>
      <c r="F14" s="51"/>
      <c r="G14" s="49"/>
      <c r="H14" s="49"/>
    </row>
    <row r="15" ht="21.75" customHeight="1" spans="1:8">
      <c r="A15" s="46"/>
      <c r="B15" s="51"/>
      <c r="C15" s="46"/>
      <c r="D15" s="66"/>
      <c r="E15" s="64"/>
      <c r="F15" s="51"/>
      <c r="G15" s="49"/>
      <c r="H15" s="49"/>
    </row>
    <row r="16" ht="21.75" customHeight="1" spans="1:8">
      <c r="A16" s="46"/>
      <c r="B16" s="51"/>
      <c r="C16" s="46"/>
      <c r="D16" s="66"/>
      <c r="E16" s="64"/>
      <c r="F16" s="51"/>
      <c r="G16" s="49"/>
      <c r="H16" s="49"/>
    </row>
    <row r="17" ht="20.85" hidden="1" customHeight="1" spans="1:8">
      <c r="A17" s="52" t="s">
        <v>468</v>
      </c>
      <c r="B17" s="53"/>
      <c r="C17" s="46"/>
      <c r="D17" s="66"/>
      <c r="E17" s="49">
        <f>SUM(E7:E16)</f>
        <v>0</v>
      </c>
      <c r="F17" s="49">
        <f>SUM(F7:F16)</f>
        <v>0</v>
      </c>
      <c r="G17" s="49">
        <f>SUM(G7:G16)</f>
        <v>0</v>
      </c>
      <c r="H17" s="49"/>
    </row>
    <row r="18" ht="20.85" customHeight="1" spans="1:8">
      <c r="A18" s="52" t="s">
        <v>469</v>
      </c>
      <c r="B18" s="53"/>
      <c r="C18" s="46"/>
      <c r="D18" s="66"/>
      <c r="E18" s="49">
        <f>E17</f>
        <v>0</v>
      </c>
      <c r="F18" s="49">
        <f>F17</f>
        <v>0</v>
      </c>
      <c r="G18" s="49">
        <f>G17</f>
        <v>0</v>
      </c>
      <c r="H18" s="49"/>
    </row>
    <row r="19" ht="9.75" customHeight="1" spans="3:4">
      <c r="C19" s="39"/>
      <c r="D19" s="40"/>
    </row>
    <row r="20" ht="21.75" customHeight="1" spans="3:8">
      <c r="C20" s="39"/>
      <c r="D20" s="40"/>
      <c r="G20" s="67"/>
      <c r="H20" s="67"/>
    </row>
    <row r="21" ht="21.75" customHeight="1" spans="3:4">
      <c r="C21" s="39"/>
      <c r="D21" s="40"/>
    </row>
    <row r="22" customHeight="1" spans="3:4">
      <c r="C22" s="39"/>
      <c r="D22" s="40"/>
    </row>
    <row r="23" customHeight="1" spans="3:4">
      <c r="C23" s="39"/>
      <c r="D23" s="40"/>
    </row>
    <row r="24" customHeight="1" spans="3:4">
      <c r="C24" s="39"/>
      <c r="D24" s="40"/>
    </row>
    <row r="25" customHeight="1" spans="3:4">
      <c r="C25" s="39"/>
      <c r="D25" s="40"/>
    </row>
    <row r="26" customHeight="1" spans="3:4">
      <c r="C26" s="39"/>
      <c r="D26" s="40"/>
    </row>
    <row r="27" customHeight="1" spans="3:4">
      <c r="C27" s="39"/>
      <c r="D27" s="40"/>
    </row>
    <row r="28" customHeight="1" spans="3:4">
      <c r="C28" s="39"/>
      <c r="D28" s="40"/>
    </row>
    <row r="29" customHeight="1" spans="3:4">
      <c r="C29" s="39"/>
      <c r="D29" s="40"/>
    </row>
    <row r="30" customHeight="1" spans="3:4">
      <c r="C30" s="39"/>
      <c r="D30" s="40"/>
    </row>
  </sheetData>
  <mergeCells count="15">
    <mergeCell ref="A1:H1"/>
    <mergeCell ref="A3:H3"/>
    <mergeCell ref="A4:F4"/>
    <mergeCell ref="G4:H4"/>
    <mergeCell ref="A17:B17"/>
    <mergeCell ref="A18:B18"/>
    <mergeCell ref="G20:H20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313888888888889" right="0.313888888888889" top="0.510416666666667" bottom="0.429166666666667" header="0.510416666666667" footer="0.229166666666667"/>
  <pageSetup paperSize="9" orientation="landscape" horizontalDpi="300" verticalDpi="300"/>
  <headerFooter alignWithMargins="0">
    <oddHeader>&amp;R
&amp;"仿宋_GB2312,常规"&amp;10表10-1</oddHeader>
    <oddFooter>&amp;C&amp;"仿宋_GB2312,常规"&amp;10
第 &amp;P 页，共 &amp;N 页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B7" sqref="B7:D14"/>
    </sheetView>
  </sheetViews>
  <sheetFormatPr defaultColWidth="9" defaultRowHeight="12"/>
  <cols>
    <col min="1" max="1" width="7.125" style="39" customWidth="1"/>
    <col min="2" max="2" width="31" style="39" customWidth="1"/>
    <col min="3" max="3" width="21" style="39" customWidth="1"/>
    <col min="4" max="4" width="14.125" style="40" customWidth="1"/>
    <col min="5" max="5" width="17.375" style="39" customWidth="1"/>
    <col min="6" max="6" width="21.375" style="39" customWidth="1"/>
    <col min="7" max="7" width="23.625" style="39" hidden="1" customWidth="1"/>
    <col min="8" max="16384" width="9" style="39"/>
  </cols>
  <sheetData>
    <row r="1" ht="27" customHeight="1" spans="1:6">
      <c r="A1" s="41" t="s">
        <v>2351</v>
      </c>
      <c r="B1" s="41"/>
      <c r="C1" s="41"/>
      <c r="D1" s="41"/>
      <c r="E1" s="41"/>
      <c r="F1" s="41"/>
    </row>
    <row r="2" ht="18" customHeight="1" spans="1:6">
      <c r="A2" s="41"/>
      <c r="B2" s="41"/>
      <c r="C2" s="41"/>
      <c r="D2" s="41"/>
      <c r="E2" s="41"/>
      <c r="F2" s="41"/>
    </row>
    <row r="3" ht="21" customHeight="1" spans="1:8">
      <c r="A3" s="35" t="s">
        <v>511</v>
      </c>
      <c r="B3" s="35"/>
      <c r="C3" s="35"/>
      <c r="D3" s="35"/>
      <c r="E3" s="35"/>
      <c r="F3" s="35"/>
      <c r="G3" s="10"/>
      <c r="H3" s="10"/>
    </row>
    <row r="4" ht="20.25" customHeight="1" spans="1:10">
      <c r="A4" s="42" t="str">
        <f>应交税费清查明细表!A4</f>
        <v>资产占有单位名称：杭州中惠医疗器械有限公司</v>
      </c>
      <c r="B4" s="42"/>
      <c r="C4" s="42"/>
      <c r="D4" s="42"/>
      <c r="E4" s="43" t="s">
        <v>126</v>
      </c>
      <c r="F4" s="43" t="s">
        <v>2312</v>
      </c>
      <c r="G4" s="44"/>
      <c r="H4" s="44"/>
      <c r="I4" s="40"/>
      <c r="J4" s="40"/>
    </row>
    <row r="5" ht="15" customHeight="1" spans="1:6">
      <c r="A5" s="45" t="s">
        <v>461</v>
      </c>
      <c r="B5" s="46" t="s">
        <v>2317</v>
      </c>
      <c r="C5" s="46" t="s">
        <v>477</v>
      </c>
      <c r="D5" s="46" t="s">
        <v>2018</v>
      </c>
      <c r="E5" s="46" t="s">
        <v>464</v>
      </c>
      <c r="F5" s="46" t="s">
        <v>11</v>
      </c>
    </row>
    <row r="6" ht="15" customHeight="1" spans="1:6">
      <c r="A6" s="45"/>
      <c r="B6" s="46"/>
      <c r="C6" s="46"/>
      <c r="D6" s="46"/>
      <c r="E6" s="46"/>
      <c r="F6" s="46"/>
    </row>
    <row r="7" ht="19.5" customHeight="1" spans="1:7">
      <c r="A7" s="46">
        <v>1</v>
      </c>
      <c r="B7" s="47"/>
      <c r="C7" s="46"/>
      <c r="D7" s="48"/>
      <c r="E7" s="49"/>
      <c r="F7" s="49">
        <f t="shared" ref="F7:F14" si="0">D7+E7</f>
        <v>0</v>
      </c>
      <c r="G7" s="50" t="s">
        <v>2352</v>
      </c>
    </row>
    <row r="8" ht="18" customHeight="1" spans="1:6">
      <c r="A8" s="46">
        <f>A7+1</f>
        <v>2</v>
      </c>
      <c r="B8" s="47"/>
      <c r="C8" s="46"/>
      <c r="D8" s="48"/>
      <c r="E8" s="49"/>
      <c r="F8" s="49">
        <f t="shared" si="0"/>
        <v>0</v>
      </c>
    </row>
    <row r="9" ht="18" customHeight="1" spans="1:6">
      <c r="A9" s="46">
        <f t="shared" ref="A9:A14" si="1">A8+1</f>
        <v>3</v>
      </c>
      <c r="B9" s="47"/>
      <c r="C9" s="46"/>
      <c r="D9" s="48"/>
      <c r="E9" s="49"/>
      <c r="F9" s="49">
        <f t="shared" si="0"/>
        <v>0</v>
      </c>
    </row>
    <row r="10" ht="18" customHeight="1" spans="1:6">
      <c r="A10" s="46">
        <f t="shared" si="1"/>
        <v>4</v>
      </c>
      <c r="B10" s="47"/>
      <c r="C10" s="46"/>
      <c r="D10" s="48"/>
      <c r="E10" s="49"/>
      <c r="F10" s="49">
        <f t="shared" si="0"/>
        <v>0</v>
      </c>
    </row>
    <row r="11" ht="18" customHeight="1" spans="1:6">
      <c r="A11" s="46">
        <f t="shared" si="1"/>
        <v>5</v>
      </c>
      <c r="B11" s="47"/>
      <c r="C11" s="46"/>
      <c r="D11" s="48"/>
      <c r="E11" s="49"/>
      <c r="F11" s="49">
        <f t="shared" si="0"/>
        <v>0</v>
      </c>
    </row>
    <row r="12" ht="18" customHeight="1" spans="1:6">
      <c r="A12" s="46">
        <f t="shared" si="1"/>
        <v>6</v>
      </c>
      <c r="B12" s="47"/>
      <c r="C12" s="46"/>
      <c r="D12" s="48"/>
      <c r="E12" s="49"/>
      <c r="F12" s="49">
        <f t="shared" si="0"/>
        <v>0</v>
      </c>
    </row>
    <row r="13" ht="18" customHeight="1" spans="1:6">
      <c r="A13" s="46">
        <f t="shared" si="1"/>
        <v>7</v>
      </c>
      <c r="B13" s="47"/>
      <c r="C13" s="46"/>
      <c r="D13" s="48"/>
      <c r="E13" s="49"/>
      <c r="F13" s="49">
        <f t="shared" si="0"/>
        <v>0</v>
      </c>
    </row>
    <row r="14" ht="18" customHeight="1" spans="1:6">
      <c r="A14" s="46">
        <f t="shared" si="1"/>
        <v>8</v>
      </c>
      <c r="B14" s="47"/>
      <c r="C14" s="46"/>
      <c r="D14" s="48"/>
      <c r="E14" s="49"/>
      <c r="F14" s="49">
        <f t="shared" si="0"/>
        <v>0</v>
      </c>
    </row>
    <row r="15" ht="18" customHeight="1" spans="1:6">
      <c r="A15" s="46"/>
      <c r="B15" s="51"/>
      <c r="C15" s="46"/>
      <c r="D15" s="48"/>
      <c r="E15" s="49"/>
      <c r="F15" s="49"/>
    </row>
    <row r="16" ht="18" customHeight="1" spans="1:6">
      <c r="A16" s="46"/>
      <c r="B16" s="51"/>
      <c r="C16" s="46"/>
      <c r="D16" s="48"/>
      <c r="E16" s="49"/>
      <c r="F16" s="49"/>
    </row>
    <row r="17" ht="18" customHeight="1" spans="1:6">
      <c r="A17" s="46"/>
      <c r="B17" s="51"/>
      <c r="C17" s="46"/>
      <c r="D17" s="48"/>
      <c r="E17" s="49"/>
      <c r="F17" s="49"/>
    </row>
    <row r="18" ht="18" customHeight="1" spans="1:6">
      <c r="A18" s="46"/>
      <c r="B18" s="51"/>
      <c r="C18" s="46"/>
      <c r="D18" s="48"/>
      <c r="E18" s="49"/>
      <c r="F18" s="49"/>
    </row>
    <row r="19" ht="18" customHeight="1" spans="1:6">
      <c r="A19" s="46"/>
      <c r="B19" s="51"/>
      <c r="C19" s="46"/>
      <c r="D19" s="48"/>
      <c r="E19" s="49"/>
      <c r="F19" s="49"/>
    </row>
    <row r="20" ht="18" hidden="1" customHeight="1" spans="1:6">
      <c r="A20" s="52" t="s">
        <v>468</v>
      </c>
      <c r="B20" s="53"/>
      <c r="C20" s="46"/>
      <c r="D20" s="49">
        <f>SUM(D7:D19)</f>
        <v>0</v>
      </c>
      <c r="E20" s="49">
        <f>SUM(E7:E19)</f>
        <v>0</v>
      </c>
      <c r="F20" s="49">
        <f>SUM(F7:F19)</f>
        <v>0</v>
      </c>
    </row>
    <row r="21" ht="18" customHeight="1" spans="1:6">
      <c r="A21" s="52" t="s">
        <v>469</v>
      </c>
      <c r="B21" s="53"/>
      <c r="C21" s="46" t="s">
        <v>508</v>
      </c>
      <c r="D21" s="49">
        <f>D20</f>
        <v>0</v>
      </c>
      <c r="E21" s="49">
        <f>E20</f>
        <v>0</v>
      </c>
      <c r="F21" s="49">
        <f>F20</f>
        <v>0</v>
      </c>
    </row>
    <row r="22" ht="11.25" customHeight="1"/>
    <row r="23" ht="15.95" customHeight="1" spans="5:6">
      <c r="E23" s="54"/>
      <c r="F23" s="54"/>
    </row>
    <row r="24" ht="15.95" customHeight="1"/>
  </sheetData>
  <mergeCells count="14">
    <mergeCell ref="A1:F1"/>
    <mergeCell ref="A3:F3"/>
    <mergeCell ref="A4:D4"/>
    <mergeCell ref="E4:F4"/>
    <mergeCell ref="I4:J4"/>
    <mergeCell ref="A20:B20"/>
    <mergeCell ref="A21:B21"/>
    <mergeCell ref="E23:F23"/>
    <mergeCell ref="A5:A6"/>
    <mergeCell ref="B5:B6"/>
    <mergeCell ref="C5:C6"/>
    <mergeCell ref="D5:D6"/>
    <mergeCell ref="E5:E6"/>
    <mergeCell ref="F5:F6"/>
  </mergeCells>
  <printOptions horizontalCentered="1"/>
  <pageMargins left="0.313888888888889" right="0.313888888888889" top="0.510416666666667" bottom="0" header="0.510416666666667" footer="0.510416666666667"/>
  <pageSetup paperSize="9" scale="90" orientation="landscape" horizontalDpi="300" verticalDpi="300"/>
  <headerFooter alignWithMargins="0">
    <oddHeader>&amp;R
&amp;"仿宋_GB2312,常规"&amp;10表10-5</oddHeader>
    <oddFooter>&amp;C&amp;"仿宋_GB2312,常规"&amp;10第 &amp;P 页，共 &amp;N 页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39"/>
  <sheetViews>
    <sheetView view="pageBreakPreview" zoomScaleNormal="100" zoomScaleSheetLayoutView="100" workbookViewId="0">
      <selection activeCell="D11" sqref="D11"/>
    </sheetView>
  </sheetViews>
  <sheetFormatPr defaultColWidth="9" defaultRowHeight="12"/>
  <cols>
    <col min="1" max="1" width="7.375" style="10" customWidth="1"/>
    <col min="2" max="2" width="24.875" style="10" customWidth="1"/>
    <col min="3" max="3" width="10.5" style="10" customWidth="1"/>
    <col min="4" max="4" width="20.25" style="11" customWidth="1"/>
    <col min="5" max="5" width="17.5" style="10" customWidth="1"/>
    <col min="6" max="6" width="20.875" style="10" customWidth="1"/>
    <col min="7" max="7" width="16.75" style="10" customWidth="1"/>
    <col min="8" max="8" width="18.25" style="10" hidden="1" customWidth="1"/>
    <col min="9" max="9" width="9" style="10"/>
    <col min="10" max="10" width="10.125" style="10"/>
    <col min="11" max="16384" width="9" style="10"/>
  </cols>
  <sheetData>
    <row r="1" ht="27" customHeight="1" spans="1:8">
      <c r="A1" s="12" t="s">
        <v>2353</v>
      </c>
      <c r="B1" s="12"/>
      <c r="C1" s="12"/>
      <c r="D1" s="12"/>
      <c r="E1" s="12"/>
      <c r="F1" s="12"/>
      <c r="G1" s="12"/>
      <c r="H1" s="12"/>
    </row>
    <row r="2" ht="18" customHeight="1" spans="1:8">
      <c r="A2" s="12"/>
      <c r="B2" s="12"/>
      <c r="C2" s="12"/>
      <c r="D2" s="12"/>
      <c r="E2" s="12"/>
      <c r="F2" s="12"/>
      <c r="G2" s="12"/>
      <c r="H2" s="12"/>
    </row>
    <row r="3" ht="21" customHeight="1" spans="1:8">
      <c r="A3" s="13" t="s">
        <v>459</v>
      </c>
      <c r="B3" s="14"/>
      <c r="C3" s="14"/>
      <c r="D3" s="14"/>
      <c r="E3" s="14"/>
      <c r="F3" s="14"/>
      <c r="G3" s="14"/>
      <c r="H3" s="14"/>
    </row>
    <row r="4" ht="20.25" customHeight="1" spans="1:8">
      <c r="A4" s="15" t="str">
        <f>应交税费清查明细表!A4</f>
        <v>资产占有单位名称：杭州中惠医疗器械有限公司</v>
      </c>
      <c r="B4" s="15"/>
      <c r="C4" s="15"/>
      <c r="D4" s="15"/>
      <c r="E4" s="15"/>
      <c r="F4" s="15"/>
      <c r="G4" s="16" t="s">
        <v>126</v>
      </c>
      <c r="H4" s="16"/>
    </row>
    <row r="5" ht="23.25" customHeight="1" spans="1:8">
      <c r="A5" s="17" t="s">
        <v>461</v>
      </c>
      <c r="B5" s="18" t="s">
        <v>208</v>
      </c>
      <c r="C5" s="19" t="s">
        <v>530</v>
      </c>
      <c r="D5" s="20" t="s">
        <v>463</v>
      </c>
      <c r="E5" s="21" t="s">
        <v>464</v>
      </c>
      <c r="F5" s="18" t="s">
        <v>465</v>
      </c>
      <c r="G5" s="22" t="s">
        <v>513</v>
      </c>
      <c r="H5" s="22" t="s">
        <v>2354</v>
      </c>
    </row>
    <row r="6" ht="23.25" customHeight="1" spans="1:8">
      <c r="A6" s="17"/>
      <c r="B6" s="18"/>
      <c r="C6" s="19"/>
      <c r="D6" s="20"/>
      <c r="E6" s="23"/>
      <c r="F6" s="18"/>
      <c r="G6" s="24"/>
      <c r="H6" s="24" t="s">
        <v>2355</v>
      </c>
    </row>
    <row r="7" ht="24.6" customHeight="1" spans="1:8">
      <c r="A7" s="18"/>
      <c r="B7" s="25" t="s">
        <v>2356</v>
      </c>
      <c r="C7" s="26"/>
      <c r="D7" s="26">
        <f>D8+D9+D10+D11</f>
        <v>2489591.76</v>
      </c>
      <c r="E7" s="26">
        <f>E8+E9+E10+E11</f>
        <v>0</v>
      </c>
      <c r="F7" s="27">
        <f>D7+E7</f>
        <v>2489591.76</v>
      </c>
      <c r="G7" s="26"/>
      <c r="H7" s="28" t="e">
        <f>H17</f>
        <v>#REF!</v>
      </c>
    </row>
    <row r="8" ht="24.6" customHeight="1" spans="1:8">
      <c r="A8" s="18">
        <v>1</v>
      </c>
      <c r="B8" s="25" t="s">
        <v>2357</v>
      </c>
      <c r="C8" s="27"/>
      <c r="D8" s="27">
        <v>500000</v>
      </c>
      <c r="E8" s="27"/>
      <c r="F8" s="27">
        <f>D8+E8</f>
        <v>500000</v>
      </c>
      <c r="G8" s="29"/>
      <c r="H8" s="20"/>
    </row>
    <row r="9" ht="24.6" customHeight="1" spans="1:8">
      <c r="A9" s="18">
        <f>A8+1</f>
        <v>2</v>
      </c>
      <c r="B9" s="25" t="s">
        <v>2358</v>
      </c>
      <c r="C9" s="27"/>
      <c r="D9" s="27"/>
      <c r="E9" s="27"/>
      <c r="F9" s="27">
        <f>D9+E9</f>
        <v>0</v>
      </c>
      <c r="G9" s="29"/>
      <c r="H9" s="20"/>
    </row>
    <row r="10" ht="24.6" customHeight="1" spans="1:10">
      <c r="A10" s="18">
        <f>A9+1</f>
        <v>3</v>
      </c>
      <c r="B10" s="25" t="s">
        <v>2359</v>
      </c>
      <c r="C10" s="27"/>
      <c r="D10" s="27"/>
      <c r="E10" s="27"/>
      <c r="F10" s="27">
        <f>D10+E10</f>
        <v>0</v>
      </c>
      <c r="G10" s="29"/>
      <c r="H10" s="20"/>
      <c r="J10" s="38">
        <f>44965.2-276.51</f>
        <v>44688.69</v>
      </c>
    </row>
    <row r="11" ht="24.6" customHeight="1" spans="1:10">
      <c r="A11" s="18">
        <f>A10+1</f>
        <v>4</v>
      </c>
      <c r="B11" s="25" t="s">
        <v>2360</v>
      </c>
      <c r="C11" s="27"/>
      <c r="D11" s="26">
        <v>1989591.76</v>
      </c>
      <c r="E11" s="26"/>
      <c r="F11" s="26">
        <f>D11+E11</f>
        <v>1989591.76</v>
      </c>
      <c r="G11" s="29"/>
      <c r="H11" s="20"/>
      <c r="J11" s="10">
        <v>-355.03</v>
      </c>
    </row>
    <row r="12" ht="24.6" customHeight="1" spans="1:10">
      <c r="A12" s="18"/>
      <c r="B12" s="25"/>
      <c r="C12" s="27"/>
      <c r="D12" s="27"/>
      <c r="E12" s="27"/>
      <c r="F12" s="27"/>
      <c r="G12" s="27"/>
      <c r="H12" s="20"/>
      <c r="J12" s="38">
        <v>-25249.58</v>
      </c>
    </row>
    <row r="13" ht="24.6" customHeight="1" spans="1:10">
      <c r="A13" s="18"/>
      <c r="B13" s="25"/>
      <c r="C13" s="27"/>
      <c r="D13" s="27"/>
      <c r="E13" s="27"/>
      <c r="F13" s="27"/>
      <c r="G13" s="27"/>
      <c r="H13" s="30"/>
      <c r="J13" s="38">
        <v>61652</v>
      </c>
    </row>
    <row r="14" ht="24.6" customHeight="1" spans="1:10">
      <c r="A14" s="18"/>
      <c r="B14" s="25" t="s">
        <v>2361</v>
      </c>
      <c r="C14" s="31"/>
      <c r="D14" s="27"/>
      <c r="E14" s="27"/>
      <c r="F14" s="32"/>
      <c r="G14" s="27"/>
      <c r="H14" s="30"/>
      <c r="J14" s="38">
        <v>-25675.9</v>
      </c>
    </row>
    <row r="15" ht="24.6" customHeight="1" spans="1:10">
      <c r="A15" s="18" t="s">
        <v>2361</v>
      </c>
      <c r="B15" s="25" t="s">
        <v>2361</v>
      </c>
      <c r="C15" s="31"/>
      <c r="D15" s="27"/>
      <c r="E15" s="27"/>
      <c r="F15" s="32"/>
      <c r="G15" s="27"/>
      <c r="H15" s="30"/>
      <c r="J15" s="38">
        <v>151365.68</v>
      </c>
    </row>
    <row r="16" ht="24.6" customHeight="1" spans="1:8">
      <c r="A16" s="18"/>
      <c r="B16" s="25" t="s">
        <v>2361</v>
      </c>
      <c r="C16" s="31"/>
      <c r="D16" s="27"/>
      <c r="E16" s="27"/>
      <c r="F16" s="32"/>
      <c r="G16" s="27"/>
      <c r="H16" s="30"/>
    </row>
    <row r="17" ht="24.6" customHeight="1" spans="1:8">
      <c r="A17" s="18" t="s">
        <v>2362</v>
      </c>
      <c r="B17" s="18"/>
      <c r="C17" s="31" t="s">
        <v>508</v>
      </c>
      <c r="D17" s="27">
        <f>SUM(D8:D16)</f>
        <v>2489591.76</v>
      </c>
      <c r="E17" s="26">
        <f>E11</f>
        <v>0</v>
      </c>
      <c r="F17" s="27">
        <f>F7</f>
        <v>2489591.76</v>
      </c>
      <c r="G17" s="26"/>
      <c r="H17" s="28" t="e">
        <f>#REF!/D17*100</f>
        <v>#REF!</v>
      </c>
    </row>
    <row r="18" ht="27.75" customHeight="1" spans="6:6">
      <c r="F18" s="33"/>
    </row>
    <row r="19" ht="15.95" customHeight="1" spans="6:8">
      <c r="F19" s="34"/>
      <c r="G19" s="34"/>
      <c r="H19" s="34"/>
    </row>
    <row r="20" ht="15.95" customHeight="1" spans="4:7">
      <c r="D20" s="34"/>
      <c r="E20" s="34"/>
      <c r="F20" s="34"/>
      <c r="G20" s="34"/>
    </row>
    <row r="21" spans="7:8">
      <c r="G21" s="35"/>
      <c r="H21" s="35"/>
    </row>
    <row r="24" spans="5:7">
      <c r="E24" s="33"/>
      <c r="F24" s="33"/>
      <c r="G24" s="33"/>
    </row>
    <row r="30" spans="6:6">
      <c r="F30" s="36"/>
    </row>
    <row r="32" spans="6:6">
      <c r="F32" s="37"/>
    </row>
    <row r="33" spans="6:6">
      <c r="F33" s="37"/>
    </row>
    <row r="36" spans="6:6">
      <c r="F36" s="37"/>
    </row>
    <row r="39" spans="6:6">
      <c r="F39" s="37"/>
    </row>
  </sheetData>
  <mergeCells count="13">
    <mergeCell ref="A1:H1"/>
    <mergeCell ref="A3:H3"/>
    <mergeCell ref="A4:F4"/>
    <mergeCell ref="A17:B17"/>
    <mergeCell ref="F19:H19"/>
    <mergeCell ref="G21:H21"/>
    <mergeCell ref="A5:A6"/>
    <mergeCell ref="B5:B6"/>
    <mergeCell ref="C5:C6"/>
    <mergeCell ref="D5:D6"/>
    <mergeCell ref="E5:E6"/>
    <mergeCell ref="F5:F6"/>
    <mergeCell ref="G5:G6"/>
  </mergeCells>
  <pageMargins left="0.75" right="0.75" top="0.46875" bottom="1" header="0.5" footer="0.5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6"/>
  <sheetViews>
    <sheetView view="pageBreakPreview" zoomScaleNormal="100" zoomScaleSheetLayoutView="100" topLeftCell="A13" workbookViewId="0">
      <selection activeCell="D6" sqref="D6"/>
    </sheetView>
  </sheetViews>
  <sheetFormatPr defaultColWidth="9" defaultRowHeight="14.25" outlineLevelCol="7"/>
  <cols>
    <col min="1" max="1" width="37.5" style="151" customWidth="1"/>
    <col min="2" max="2" width="6" style="518" customWidth="1"/>
    <col min="3" max="3" width="4.25" style="518" customWidth="1"/>
    <col min="4" max="4" width="18.125" style="184" customWidth="1"/>
    <col min="5" max="5" width="41.375" style="151" customWidth="1"/>
    <col min="6" max="6" width="4" style="518" customWidth="1"/>
    <col min="7" max="7" width="10" style="518" customWidth="1"/>
    <col min="8" max="8" width="15.25" style="519" customWidth="1"/>
    <col min="9" max="16384" width="9" style="151"/>
  </cols>
  <sheetData>
    <row r="1" ht="22.5" spans="1:8">
      <c r="A1" s="520" t="s">
        <v>370</v>
      </c>
      <c r="B1" s="520"/>
      <c r="C1" s="520"/>
      <c r="D1" s="520"/>
      <c r="E1" s="520"/>
      <c r="F1" s="520"/>
      <c r="G1" s="520"/>
      <c r="H1" s="520"/>
    </row>
    <row r="2" s="517" customFormat="1" ht="22" customHeight="1" spans="1:8">
      <c r="A2" s="521" t="str">
        <f>企业基本情况表!A2</f>
        <v>编制单位：杭州中惠医疗器械有限公司　　　                                            　2018年12月31日　                                            　　　　　　　　金额单位：元</v>
      </c>
      <c r="B2" s="521"/>
      <c r="C2" s="521"/>
      <c r="D2" s="521"/>
      <c r="E2" s="521"/>
      <c r="F2" s="521"/>
      <c r="G2" s="521"/>
      <c r="H2" s="521"/>
    </row>
    <row r="3" s="517" customFormat="1" ht="19" customHeight="1" spans="1:8">
      <c r="A3" s="104" t="s">
        <v>307</v>
      </c>
      <c r="B3" s="522" t="s">
        <v>5</v>
      </c>
      <c r="C3" s="522" t="s">
        <v>371</v>
      </c>
      <c r="D3" s="104" t="s">
        <v>308</v>
      </c>
      <c r="E3" s="104" t="s">
        <v>307</v>
      </c>
      <c r="F3" s="522" t="s">
        <v>5</v>
      </c>
      <c r="G3" s="522" t="str">
        <f>C3</f>
        <v>数量</v>
      </c>
      <c r="H3" s="523" t="s">
        <v>308</v>
      </c>
    </row>
    <row r="4" s="517" customFormat="1" ht="22.5" customHeight="1" spans="1:8">
      <c r="A4" s="524" t="s">
        <v>372</v>
      </c>
      <c r="B4" s="522">
        <v>69</v>
      </c>
      <c r="C4" s="522"/>
      <c r="D4" s="503"/>
      <c r="E4" s="212" t="s">
        <v>373</v>
      </c>
      <c r="F4" s="522">
        <v>92</v>
      </c>
      <c r="G4" s="522"/>
      <c r="H4" s="503"/>
    </row>
    <row r="5" s="517" customFormat="1" ht="22.5" customHeight="1" spans="1:8">
      <c r="A5" s="212" t="s">
        <v>374</v>
      </c>
      <c r="B5" s="522">
        <v>70</v>
      </c>
      <c r="C5" s="522"/>
      <c r="D5" s="503">
        <f>D6</f>
        <v>5841116.72000001</v>
      </c>
      <c r="E5" s="212" t="s">
        <v>375</v>
      </c>
      <c r="F5" s="522">
        <v>93</v>
      </c>
      <c r="G5" s="522"/>
      <c r="H5" s="503"/>
    </row>
    <row r="6" s="517" customFormat="1" ht="22.5" customHeight="1" spans="1:8">
      <c r="A6" s="212" t="s">
        <v>376</v>
      </c>
      <c r="B6" s="522">
        <v>71</v>
      </c>
      <c r="C6" s="522"/>
      <c r="D6" s="503">
        <f>资产负债表!E44</f>
        <v>5841116.72000001</v>
      </c>
      <c r="E6" s="212" t="s">
        <v>377</v>
      </c>
      <c r="F6" s="522">
        <v>94</v>
      </c>
      <c r="G6" s="522"/>
      <c r="H6" s="503"/>
    </row>
    <row r="7" s="517" customFormat="1" ht="22.5" customHeight="1" spans="1:8">
      <c r="A7" s="212" t="s">
        <v>378</v>
      </c>
      <c r="B7" s="522">
        <v>72</v>
      </c>
      <c r="C7" s="522"/>
      <c r="D7" s="503"/>
      <c r="E7" s="524" t="s">
        <v>379</v>
      </c>
      <c r="F7" s="522">
        <v>95</v>
      </c>
      <c r="G7" s="522"/>
      <c r="H7" s="503"/>
    </row>
    <row r="8" s="517" customFormat="1" ht="22.5" customHeight="1" spans="1:8">
      <c r="A8" s="212" t="s">
        <v>380</v>
      </c>
      <c r="B8" s="522">
        <v>73</v>
      </c>
      <c r="C8" s="522"/>
      <c r="D8" s="503">
        <f>D5</f>
        <v>5841116.72000001</v>
      </c>
      <c r="E8" s="212" t="s">
        <v>381</v>
      </c>
      <c r="F8" s="522">
        <v>96</v>
      </c>
      <c r="G8" s="522"/>
      <c r="H8" s="503"/>
    </row>
    <row r="9" s="517" customFormat="1" ht="22.5" customHeight="1" spans="1:8">
      <c r="A9" s="212" t="s">
        <v>382</v>
      </c>
      <c r="B9" s="522">
        <v>74</v>
      </c>
      <c r="C9" s="522"/>
      <c r="D9" s="503">
        <f>D6</f>
        <v>5841116.72000001</v>
      </c>
      <c r="E9" s="212" t="s">
        <v>383</v>
      </c>
      <c r="F9" s="522">
        <v>97</v>
      </c>
      <c r="G9" s="522"/>
      <c r="H9" s="503"/>
    </row>
    <row r="10" s="517" customFormat="1" ht="22.5" customHeight="1" spans="1:8">
      <c r="A10" s="212" t="s">
        <v>384</v>
      </c>
      <c r="B10" s="522">
        <v>75</v>
      </c>
      <c r="C10" s="522"/>
      <c r="D10" s="525"/>
      <c r="E10" s="212" t="s">
        <v>385</v>
      </c>
      <c r="F10" s="522">
        <v>98</v>
      </c>
      <c r="G10" s="522"/>
      <c r="H10" s="503"/>
    </row>
    <row r="11" s="517" customFormat="1" ht="22.5" customHeight="1" spans="1:8">
      <c r="A11" s="524" t="s">
        <v>386</v>
      </c>
      <c r="B11" s="522">
        <v>76</v>
      </c>
      <c r="C11" s="522"/>
      <c r="D11" s="525"/>
      <c r="E11" s="212" t="s">
        <v>387</v>
      </c>
      <c r="F11" s="522">
        <v>99</v>
      </c>
      <c r="G11" s="522"/>
      <c r="H11" s="503"/>
    </row>
    <row r="12" s="517" customFormat="1" ht="22.5" customHeight="1" spans="1:8">
      <c r="A12" s="212" t="s">
        <v>388</v>
      </c>
      <c r="B12" s="522">
        <v>77</v>
      </c>
      <c r="C12" s="522"/>
      <c r="D12" s="525"/>
      <c r="E12" s="212" t="s">
        <v>389</v>
      </c>
      <c r="F12" s="522">
        <v>100</v>
      </c>
      <c r="G12" s="522"/>
      <c r="H12" s="503"/>
    </row>
    <row r="13" s="517" customFormat="1" ht="22.5" customHeight="1" spans="1:8">
      <c r="A13" s="212" t="s">
        <v>390</v>
      </c>
      <c r="B13" s="522">
        <v>78</v>
      </c>
      <c r="C13" s="522"/>
      <c r="D13" s="525"/>
      <c r="E13" s="212" t="s">
        <v>391</v>
      </c>
      <c r="F13" s="522">
        <v>101</v>
      </c>
      <c r="G13" s="522"/>
      <c r="H13" s="503"/>
    </row>
    <row r="14" s="517" customFormat="1" ht="22.5" customHeight="1" spans="1:8">
      <c r="A14" s="212" t="s">
        <v>392</v>
      </c>
      <c r="B14" s="522">
        <v>79</v>
      </c>
      <c r="C14" s="522"/>
      <c r="D14" s="525"/>
      <c r="E14" s="212" t="s">
        <v>393</v>
      </c>
      <c r="F14" s="522">
        <v>102</v>
      </c>
      <c r="G14" s="522"/>
      <c r="H14" s="503"/>
    </row>
    <row r="15" s="517" customFormat="1" ht="22.5" customHeight="1" spans="1:8">
      <c r="A15" s="212" t="s">
        <v>394</v>
      </c>
      <c r="B15" s="522">
        <v>80</v>
      </c>
      <c r="C15" s="522"/>
      <c r="D15" s="525"/>
      <c r="E15" s="212" t="s">
        <v>395</v>
      </c>
      <c r="F15" s="522">
        <v>103</v>
      </c>
      <c r="G15" s="522"/>
      <c r="H15" s="503"/>
    </row>
    <row r="16" s="517" customFormat="1" ht="22.5" customHeight="1" spans="1:8">
      <c r="A16" s="212" t="s">
        <v>396</v>
      </c>
      <c r="B16" s="522">
        <v>81</v>
      </c>
      <c r="C16" s="522"/>
      <c r="D16" s="525"/>
      <c r="E16" s="212" t="s">
        <v>397</v>
      </c>
      <c r="F16" s="522">
        <v>104</v>
      </c>
      <c r="G16" s="522"/>
      <c r="H16" s="503"/>
    </row>
    <row r="17" s="517" customFormat="1" ht="22.5" customHeight="1" spans="1:8">
      <c r="A17" s="212" t="s">
        <v>398</v>
      </c>
      <c r="B17" s="522">
        <v>82</v>
      </c>
      <c r="C17" s="522"/>
      <c r="D17" s="525"/>
      <c r="E17" s="212" t="s">
        <v>399</v>
      </c>
      <c r="F17" s="522">
        <v>105</v>
      </c>
      <c r="G17" s="522"/>
      <c r="H17" s="503"/>
    </row>
    <row r="18" s="517" customFormat="1" ht="22.5" customHeight="1" spans="1:8">
      <c r="A18" s="212" t="s">
        <v>400</v>
      </c>
      <c r="B18" s="522">
        <v>83</v>
      </c>
      <c r="C18" s="522"/>
      <c r="D18" s="525"/>
      <c r="E18" s="212" t="s">
        <v>401</v>
      </c>
      <c r="F18" s="522">
        <v>106</v>
      </c>
      <c r="G18" s="522"/>
      <c r="H18" s="503"/>
    </row>
    <row r="19" s="517" customFormat="1" ht="22.5" customHeight="1" spans="1:8">
      <c r="A19" s="212" t="s">
        <v>402</v>
      </c>
      <c r="B19" s="522">
        <v>84</v>
      </c>
      <c r="C19" s="522"/>
      <c r="D19" s="525"/>
      <c r="E19" s="212" t="s">
        <v>403</v>
      </c>
      <c r="F19" s="522">
        <v>107</v>
      </c>
      <c r="G19" s="522"/>
      <c r="H19" s="503"/>
    </row>
    <row r="20" s="517" customFormat="1" ht="22.5" customHeight="1" spans="1:8">
      <c r="A20" s="524" t="s">
        <v>404</v>
      </c>
      <c r="B20" s="522">
        <v>85</v>
      </c>
      <c r="C20" s="522"/>
      <c r="D20" s="525"/>
      <c r="E20" s="524" t="s">
        <v>405</v>
      </c>
      <c r="F20" s="522">
        <v>108</v>
      </c>
      <c r="G20" s="522"/>
      <c r="H20" s="503"/>
    </row>
    <row r="21" s="517" customFormat="1" ht="22.5" customHeight="1" spans="1:8">
      <c r="A21" s="524" t="s">
        <v>406</v>
      </c>
      <c r="B21" s="522">
        <v>86</v>
      </c>
      <c r="C21" s="522"/>
      <c r="D21" s="525"/>
      <c r="E21" s="212" t="s">
        <v>407</v>
      </c>
      <c r="F21" s="522">
        <v>109</v>
      </c>
      <c r="G21" s="526"/>
      <c r="H21" s="503"/>
    </row>
    <row r="22" s="517" customFormat="1" ht="22.5" customHeight="1" spans="1:8">
      <c r="A22" s="212" t="s">
        <v>408</v>
      </c>
      <c r="B22" s="522">
        <v>87</v>
      </c>
      <c r="C22" s="522"/>
      <c r="D22" s="525"/>
      <c r="E22" s="212" t="s">
        <v>409</v>
      </c>
      <c r="F22" s="522">
        <v>110</v>
      </c>
      <c r="G22" s="522"/>
      <c r="H22" s="503"/>
    </row>
    <row r="23" s="517" customFormat="1" ht="22.5" customHeight="1" spans="1:8">
      <c r="A23" s="212" t="s">
        <v>373</v>
      </c>
      <c r="B23" s="522">
        <v>88</v>
      </c>
      <c r="C23" s="522"/>
      <c r="D23" s="525"/>
      <c r="E23" s="212" t="s">
        <v>410</v>
      </c>
      <c r="F23" s="522">
        <v>111</v>
      </c>
      <c r="G23" s="522"/>
      <c r="H23" s="503"/>
    </row>
    <row r="24" s="517" customFormat="1" ht="22.5" customHeight="1" spans="1:8">
      <c r="A24" s="212" t="s">
        <v>375</v>
      </c>
      <c r="B24" s="522">
        <v>89</v>
      </c>
      <c r="C24" s="522"/>
      <c r="D24" s="525"/>
      <c r="E24" s="212" t="s">
        <v>411</v>
      </c>
      <c r="F24" s="522">
        <v>112</v>
      </c>
      <c r="G24" s="522"/>
      <c r="H24" s="503"/>
    </row>
    <row r="25" s="517" customFormat="1" ht="22.5" customHeight="1" spans="1:8">
      <c r="A25" s="212" t="s">
        <v>377</v>
      </c>
      <c r="B25" s="522">
        <v>90</v>
      </c>
      <c r="C25" s="522"/>
      <c r="D25" s="525"/>
      <c r="E25" s="212" t="s">
        <v>412</v>
      </c>
      <c r="F25" s="522">
        <v>113</v>
      </c>
      <c r="G25" s="522"/>
      <c r="H25" s="503"/>
    </row>
    <row r="26" s="517" customFormat="1" ht="22.5" customHeight="1" spans="1:8">
      <c r="A26" s="212" t="s">
        <v>413</v>
      </c>
      <c r="B26" s="522">
        <v>91</v>
      </c>
      <c r="C26" s="522"/>
      <c r="D26" s="525"/>
      <c r="E26" s="212"/>
      <c r="F26" s="522"/>
      <c r="G26" s="522"/>
      <c r="H26" s="503"/>
    </row>
  </sheetData>
  <mergeCells count="2">
    <mergeCell ref="A1:H1"/>
    <mergeCell ref="A2:H2"/>
  </mergeCells>
  <printOptions horizontalCentered="1" verticalCentered="1"/>
  <pageMargins left="0.468055555555556" right="0.30625" top="0.55" bottom="0.427777777777778" header="0.507638888888889" footer="0.507638888888889"/>
  <pageSetup paperSize="9" scale="84" orientation="landscape" horizontalDpi="600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workbookViewId="0">
      <selection activeCell="H39" sqref="H39"/>
    </sheetView>
  </sheetViews>
  <sheetFormatPr defaultColWidth="9" defaultRowHeight="15" outlineLevelCol="7"/>
  <cols>
    <col min="1" max="2" width="12.625" style="2" customWidth="1"/>
    <col min="3" max="3" width="16.125" style="2" customWidth="1"/>
    <col min="4" max="5" width="12.625" style="3" customWidth="1"/>
    <col min="6" max="6" width="16" style="2" customWidth="1"/>
    <col min="7" max="7" width="12.25" style="4" customWidth="1"/>
    <col min="8" max="8" width="10.75" style="5" customWidth="1"/>
  </cols>
  <sheetData>
    <row r="1" s="1" customFormat="1" ht="18" customHeight="1" spans="1:8">
      <c r="A1" s="4" t="s">
        <v>2363</v>
      </c>
      <c r="B1" s="4" t="s">
        <v>2364</v>
      </c>
      <c r="C1" s="4" t="s">
        <v>2365</v>
      </c>
      <c r="D1" s="6" t="s">
        <v>2366</v>
      </c>
      <c r="E1" s="6" t="s">
        <v>2367</v>
      </c>
      <c r="F1" s="4" t="s">
        <v>513</v>
      </c>
      <c r="G1" s="4"/>
      <c r="H1" s="4" t="s">
        <v>2368</v>
      </c>
    </row>
    <row r="2" spans="1:6">
      <c r="A2" s="7">
        <v>43111</v>
      </c>
      <c r="B2" s="8" t="s">
        <v>2369</v>
      </c>
      <c r="C2" s="8" t="s">
        <v>2370</v>
      </c>
      <c r="D2" s="9">
        <v>0</v>
      </c>
      <c r="E2" s="9">
        <v>1584</v>
      </c>
      <c r="F2" s="8" t="s">
        <v>2371</v>
      </c>
    </row>
    <row r="3" spans="1:6">
      <c r="A3" s="7">
        <v>43123</v>
      </c>
      <c r="B3" s="8" t="s">
        <v>2372</v>
      </c>
      <c r="C3" s="8" t="s">
        <v>2373</v>
      </c>
      <c r="D3" s="9">
        <v>0</v>
      </c>
      <c r="E3" s="9">
        <v>14000</v>
      </c>
      <c r="F3" s="8" t="s">
        <v>2371</v>
      </c>
    </row>
    <row r="4" spans="1:6">
      <c r="A4" s="7">
        <v>43131</v>
      </c>
      <c r="B4" s="8" t="s">
        <v>2374</v>
      </c>
      <c r="C4" s="8" t="s">
        <v>2373</v>
      </c>
      <c r="D4" s="9">
        <v>0</v>
      </c>
      <c r="E4" s="9">
        <v>5830</v>
      </c>
      <c r="F4" s="8" t="s">
        <v>2371</v>
      </c>
    </row>
    <row r="5" spans="1:6">
      <c r="A5" s="7">
        <v>43131</v>
      </c>
      <c r="B5" s="8" t="s">
        <v>2375</v>
      </c>
      <c r="C5" s="8" t="s">
        <v>2376</v>
      </c>
      <c r="D5" s="9">
        <v>31429.9</v>
      </c>
      <c r="E5" s="9">
        <v>0</v>
      </c>
      <c r="F5" s="8" t="s">
        <v>2371</v>
      </c>
    </row>
    <row r="6" spans="1:6">
      <c r="A6" s="7">
        <v>43131</v>
      </c>
      <c r="B6" s="8" t="s">
        <v>2377</v>
      </c>
      <c r="C6" s="8" t="s">
        <v>2378</v>
      </c>
      <c r="D6" s="9">
        <v>0</v>
      </c>
      <c r="E6" s="9">
        <v>29258</v>
      </c>
      <c r="F6" s="8" t="s">
        <v>2371</v>
      </c>
    </row>
    <row r="7" spans="1:6">
      <c r="A7" s="7">
        <v>43144</v>
      </c>
      <c r="B7" s="8" t="s">
        <v>2379</v>
      </c>
      <c r="C7" s="8" t="s">
        <v>2373</v>
      </c>
      <c r="D7" s="9">
        <v>0</v>
      </c>
      <c r="E7" s="9">
        <v>14000</v>
      </c>
      <c r="F7" s="8" t="s">
        <v>2371</v>
      </c>
    </row>
    <row r="8" spans="1:6">
      <c r="A8" s="7">
        <v>43159</v>
      </c>
      <c r="B8" s="8" t="s">
        <v>2380</v>
      </c>
      <c r="C8" s="8" t="s">
        <v>2376</v>
      </c>
      <c r="D8" s="9">
        <v>61789.1</v>
      </c>
      <c r="E8" s="9">
        <v>0</v>
      </c>
      <c r="F8" s="8" t="s">
        <v>2371</v>
      </c>
    </row>
    <row r="9" spans="1:6">
      <c r="A9" s="7">
        <v>43159</v>
      </c>
      <c r="B9" s="8" t="s">
        <v>2381</v>
      </c>
      <c r="C9" s="8" t="s">
        <v>2378</v>
      </c>
      <c r="D9" s="9">
        <v>0</v>
      </c>
      <c r="E9" s="9">
        <v>13223</v>
      </c>
      <c r="F9" s="8" t="s">
        <v>2371</v>
      </c>
    </row>
    <row r="10" spans="1:6">
      <c r="A10" s="7">
        <v>43167</v>
      </c>
      <c r="B10" s="8" t="s">
        <v>2382</v>
      </c>
      <c r="C10" s="8" t="s">
        <v>2373</v>
      </c>
      <c r="D10" s="9">
        <v>0</v>
      </c>
      <c r="E10" s="9">
        <v>14000</v>
      </c>
      <c r="F10" s="8" t="s">
        <v>2371</v>
      </c>
    </row>
    <row r="11" spans="1:6">
      <c r="A11" s="7">
        <v>43167</v>
      </c>
      <c r="B11" s="8" t="s">
        <v>2369</v>
      </c>
      <c r="C11" s="8" t="s">
        <v>2373</v>
      </c>
      <c r="D11" s="9">
        <v>0</v>
      </c>
      <c r="E11" s="9">
        <v>3168</v>
      </c>
      <c r="F11" s="8" t="s">
        <v>2371</v>
      </c>
    </row>
    <row r="12" spans="1:6">
      <c r="A12" s="7">
        <v>43189</v>
      </c>
      <c r="B12" s="8" t="s">
        <v>2374</v>
      </c>
      <c r="C12" s="8" t="s">
        <v>2373</v>
      </c>
      <c r="D12" s="9">
        <v>0</v>
      </c>
      <c r="E12" s="9">
        <v>6700</v>
      </c>
      <c r="F12" s="8" t="s">
        <v>2371</v>
      </c>
    </row>
    <row r="13" spans="1:6">
      <c r="A13" s="7">
        <v>43190</v>
      </c>
      <c r="B13" s="8" t="s">
        <v>2383</v>
      </c>
      <c r="C13" s="8" t="s">
        <v>2376</v>
      </c>
      <c r="D13" s="9">
        <v>16606.6</v>
      </c>
      <c r="E13" s="9">
        <v>0</v>
      </c>
      <c r="F13" s="8" t="s">
        <v>2371</v>
      </c>
    </row>
    <row r="14" spans="1:6">
      <c r="A14" s="7">
        <v>43190</v>
      </c>
      <c r="B14" s="8" t="s">
        <v>2375</v>
      </c>
      <c r="C14" s="8" t="s">
        <v>2378</v>
      </c>
      <c r="D14" s="9">
        <v>0</v>
      </c>
      <c r="E14" s="9">
        <v>29230</v>
      </c>
      <c r="F14" s="8" t="s">
        <v>2371</v>
      </c>
    </row>
    <row r="15" spans="1:6">
      <c r="A15" s="7">
        <v>43198</v>
      </c>
      <c r="B15" s="8" t="s">
        <v>2384</v>
      </c>
      <c r="C15" s="8" t="s">
        <v>2373</v>
      </c>
      <c r="D15" s="9">
        <v>0</v>
      </c>
      <c r="E15" s="9">
        <v>14000</v>
      </c>
      <c r="F15" s="8" t="s">
        <v>2371</v>
      </c>
    </row>
    <row r="16" spans="1:6">
      <c r="A16" s="7">
        <v>43206</v>
      </c>
      <c r="B16" s="8" t="s">
        <v>2385</v>
      </c>
      <c r="C16" s="8" t="s">
        <v>2373</v>
      </c>
      <c r="D16" s="9">
        <v>0</v>
      </c>
      <c r="E16" s="9">
        <v>1584</v>
      </c>
      <c r="F16" s="8" t="s">
        <v>2371</v>
      </c>
    </row>
    <row r="17" spans="1:6">
      <c r="A17" s="7">
        <v>43217</v>
      </c>
      <c r="B17" s="8" t="s">
        <v>2386</v>
      </c>
      <c r="C17" s="8" t="s">
        <v>2373</v>
      </c>
      <c r="D17" s="9">
        <v>0</v>
      </c>
      <c r="E17" s="9">
        <v>3700</v>
      </c>
      <c r="F17" s="8" t="s">
        <v>2371</v>
      </c>
    </row>
    <row r="18" spans="1:6">
      <c r="A18" s="7">
        <v>43217</v>
      </c>
      <c r="B18" s="8" t="s">
        <v>2387</v>
      </c>
      <c r="C18" s="8" t="s">
        <v>2388</v>
      </c>
      <c r="D18" s="9">
        <v>8451</v>
      </c>
      <c r="E18" s="9">
        <v>0</v>
      </c>
      <c r="F18" s="8" t="s">
        <v>2371</v>
      </c>
    </row>
    <row r="19" spans="1:6">
      <c r="A19" s="7">
        <v>43220</v>
      </c>
      <c r="B19" s="8" t="s">
        <v>2389</v>
      </c>
      <c r="C19" s="8" t="s">
        <v>2376</v>
      </c>
      <c r="D19" s="9">
        <v>30272.7</v>
      </c>
      <c r="E19" s="9">
        <v>0</v>
      </c>
      <c r="F19" s="8" t="s">
        <v>2371</v>
      </c>
    </row>
    <row r="20" spans="1:6">
      <c r="A20" s="7">
        <v>43220</v>
      </c>
      <c r="B20" s="8" t="s">
        <v>2379</v>
      </c>
      <c r="C20" s="8" t="s">
        <v>2378</v>
      </c>
      <c r="D20" s="9">
        <v>0</v>
      </c>
      <c r="E20" s="9">
        <v>13251</v>
      </c>
      <c r="F20" s="8" t="s">
        <v>2371</v>
      </c>
    </row>
    <row r="21" spans="1:6">
      <c r="A21" s="7">
        <v>43222</v>
      </c>
      <c r="B21" s="8" t="s">
        <v>2390</v>
      </c>
      <c r="C21" s="8" t="s">
        <v>2391</v>
      </c>
      <c r="D21" s="9">
        <v>4200</v>
      </c>
      <c r="E21" s="9">
        <v>0</v>
      </c>
      <c r="F21" s="8" t="s">
        <v>2371</v>
      </c>
    </row>
    <row r="22" spans="1:6">
      <c r="A22" s="7">
        <v>43230</v>
      </c>
      <c r="B22" s="8" t="s">
        <v>2385</v>
      </c>
      <c r="C22" s="8" t="s">
        <v>2373</v>
      </c>
      <c r="D22" s="9">
        <v>0</v>
      </c>
      <c r="E22" s="9">
        <v>14000</v>
      </c>
      <c r="F22" s="8" t="s">
        <v>2371</v>
      </c>
    </row>
    <row r="23" spans="1:6">
      <c r="A23" s="7">
        <v>43241</v>
      </c>
      <c r="B23" s="8" t="s">
        <v>2392</v>
      </c>
      <c r="C23" s="8" t="s">
        <v>2373</v>
      </c>
      <c r="D23" s="9">
        <v>0</v>
      </c>
      <c r="E23" s="9">
        <v>3168</v>
      </c>
      <c r="F23" s="8" t="s">
        <v>2371</v>
      </c>
    </row>
    <row r="24" spans="1:6">
      <c r="A24" s="7">
        <v>43251</v>
      </c>
      <c r="B24" s="8" t="s">
        <v>2372</v>
      </c>
      <c r="C24" s="8" t="s">
        <v>2373</v>
      </c>
      <c r="D24" s="9">
        <v>0</v>
      </c>
      <c r="E24" s="9">
        <v>4400</v>
      </c>
      <c r="F24" s="8" t="s">
        <v>2371</v>
      </c>
    </row>
    <row r="25" spans="1:6">
      <c r="A25" s="7">
        <v>43251</v>
      </c>
      <c r="B25" s="8" t="s">
        <v>2374</v>
      </c>
      <c r="C25" s="8" t="s">
        <v>2376</v>
      </c>
      <c r="D25" s="9">
        <v>19753.2</v>
      </c>
      <c r="E25" s="9">
        <v>0</v>
      </c>
      <c r="F25" s="8" t="s">
        <v>2371</v>
      </c>
    </row>
    <row r="26" spans="1:6">
      <c r="A26" s="7">
        <v>43251</v>
      </c>
      <c r="B26" s="8" t="s">
        <v>2393</v>
      </c>
      <c r="C26" s="8" t="s">
        <v>2378</v>
      </c>
      <c r="D26" s="9">
        <v>0</v>
      </c>
      <c r="E26" s="9">
        <v>13250</v>
      </c>
      <c r="F26" s="8" t="s">
        <v>2371</v>
      </c>
    </row>
    <row r="27" spans="1:6">
      <c r="A27" s="7">
        <v>43256</v>
      </c>
      <c r="B27" s="8" t="s">
        <v>2394</v>
      </c>
      <c r="C27" s="8" t="s">
        <v>2373</v>
      </c>
      <c r="D27" s="9">
        <v>0</v>
      </c>
      <c r="E27" s="9">
        <v>1000</v>
      </c>
      <c r="F27" s="8" t="s">
        <v>2371</v>
      </c>
    </row>
    <row r="28" spans="1:6">
      <c r="A28" s="7">
        <v>43263</v>
      </c>
      <c r="B28" s="8" t="s">
        <v>2385</v>
      </c>
      <c r="C28" s="8" t="s">
        <v>2373</v>
      </c>
      <c r="D28" s="9">
        <v>0</v>
      </c>
      <c r="E28" s="9">
        <v>13600</v>
      </c>
      <c r="F28" s="8" t="s">
        <v>2371</v>
      </c>
    </row>
    <row r="29" spans="1:6">
      <c r="A29" s="7">
        <v>43279</v>
      </c>
      <c r="B29" s="8" t="s">
        <v>2379</v>
      </c>
      <c r="C29" s="8" t="s">
        <v>2373</v>
      </c>
      <c r="D29" s="9">
        <v>0</v>
      </c>
      <c r="E29" s="9">
        <v>3915</v>
      </c>
      <c r="F29" s="8" t="s">
        <v>2371</v>
      </c>
    </row>
    <row r="30" spans="1:6">
      <c r="A30" s="7">
        <v>43280</v>
      </c>
      <c r="B30" s="8" t="s">
        <v>2383</v>
      </c>
      <c r="C30" s="8" t="s">
        <v>2376</v>
      </c>
      <c r="D30" s="9">
        <v>41576.5</v>
      </c>
      <c r="E30" s="9">
        <v>0</v>
      </c>
      <c r="F30" s="8" t="s">
        <v>2371</v>
      </c>
    </row>
    <row r="31" spans="1:6">
      <c r="A31" s="7">
        <v>43280</v>
      </c>
      <c r="B31" s="8" t="s">
        <v>2375</v>
      </c>
      <c r="C31" s="8" t="s">
        <v>2378</v>
      </c>
      <c r="D31" s="9">
        <v>0</v>
      </c>
      <c r="E31" s="9">
        <v>13209</v>
      </c>
      <c r="F31" s="8" t="s">
        <v>2371</v>
      </c>
    </row>
    <row r="32" spans="1:6">
      <c r="A32" s="7">
        <v>43284</v>
      </c>
      <c r="B32" s="8" t="s">
        <v>2395</v>
      </c>
      <c r="C32" s="8" t="s">
        <v>2396</v>
      </c>
      <c r="D32" s="9">
        <v>7835.9</v>
      </c>
      <c r="E32" s="9">
        <v>0</v>
      </c>
      <c r="F32" s="8" t="s">
        <v>2371</v>
      </c>
    </row>
    <row r="33" spans="1:6">
      <c r="A33" s="7">
        <v>43291</v>
      </c>
      <c r="B33" s="8" t="s">
        <v>2397</v>
      </c>
      <c r="C33" s="8" t="s">
        <v>2373</v>
      </c>
      <c r="D33" s="9">
        <v>0</v>
      </c>
      <c r="E33" s="9">
        <v>13700</v>
      </c>
      <c r="F33" s="8" t="s">
        <v>2371</v>
      </c>
    </row>
    <row r="34" spans="1:6">
      <c r="A34" s="7">
        <v>43297</v>
      </c>
      <c r="B34" s="8" t="s">
        <v>2372</v>
      </c>
      <c r="C34" s="8" t="s">
        <v>2396</v>
      </c>
      <c r="D34" s="9">
        <v>15980.4</v>
      </c>
      <c r="E34" s="9">
        <v>0</v>
      </c>
      <c r="F34" s="8" t="s">
        <v>2371</v>
      </c>
    </row>
    <row r="35" spans="1:6">
      <c r="A35" s="7">
        <v>43312</v>
      </c>
      <c r="B35" s="8" t="s">
        <v>2381</v>
      </c>
      <c r="C35" s="8" t="s">
        <v>2373</v>
      </c>
      <c r="D35" s="9">
        <v>0</v>
      </c>
      <c r="E35" s="9">
        <v>3168</v>
      </c>
      <c r="F35" s="8" t="s">
        <v>2371</v>
      </c>
    </row>
    <row r="36" spans="1:6">
      <c r="A36" s="7">
        <v>43312</v>
      </c>
      <c r="B36" s="8" t="s">
        <v>2398</v>
      </c>
      <c r="C36" s="8" t="s">
        <v>2373</v>
      </c>
      <c r="D36" s="9">
        <v>0</v>
      </c>
      <c r="E36" s="9">
        <v>5000</v>
      </c>
      <c r="F36" s="8" t="s">
        <v>2371</v>
      </c>
    </row>
    <row r="37" spans="1:6">
      <c r="A37" s="7">
        <v>43312</v>
      </c>
      <c r="B37" s="8" t="s">
        <v>2399</v>
      </c>
      <c r="C37" s="8" t="s">
        <v>2376</v>
      </c>
      <c r="D37" s="9">
        <v>18694.6</v>
      </c>
      <c r="E37" s="9">
        <v>0</v>
      </c>
      <c r="F37" s="8" t="s">
        <v>2371</v>
      </c>
    </row>
    <row r="38" spans="1:6">
      <c r="A38" s="7">
        <v>43312</v>
      </c>
      <c r="B38" s="8" t="s">
        <v>2400</v>
      </c>
      <c r="C38" s="8" t="s">
        <v>2378</v>
      </c>
      <c r="D38" s="9">
        <v>0</v>
      </c>
      <c r="E38" s="9">
        <v>13237</v>
      </c>
      <c r="F38" s="8" t="s">
        <v>2371</v>
      </c>
    </row>
    <row r="39" spans="1:8">
      <c r="A39" s="7">
        <v>43313</v>
      </c>
      <c r="B39" s="8" t="s">
        <v>2390</v>
      </c>
      <c r="C39" s="8" t="s">
        <v>2396</v>
      </c>
      <c r="D39" s="9">
        <v>2918.8</v>
      </c>
      <c r="E39" s="9">
        <v>0</v>
      </c>
      <c r="F39" s="8" t="s">
        <v>2371</v>
      </c>
      <c r="G39" s="4" t="s">
        <v>2401</v>
      </c>
      <c r="H39" s="5">
        <v>2918.8</v>
      </c>
    </row>
    <row r="40" spans="1:8">
      <c r="A40" s="7">
        <v>43335</v>
      </c>
      <c r="B40" s="8" t="s">
        <v>2392</v>
      </c>
      <c r="C40" s="8" t="s">
        <v>2396</v>
      </c>
      <c r="D40" s="9">
        <v>2236.2</v>
      </c>
      <c r="E40" s="9">
        <v>0</v>
      </c>
      <c r="F40" s="8" t="s">
        <v>2371</v>
      </c>
      <c r="G40" s="4" t="s">
        <v>2402</v>
      </c>
      <c r="H40" s="5">
        <v>2236.2</v>
      </c>
    </row>
    <row r="41" spans="1:6">
      <c r="A41" s="7">
        <v>43343</v>
      </c>
      <c r="B41" s="8" t="s">
        <v>2377</v>
      </c>
      <c r="C41" s="8" t="s">
        <v>2373</v>
      </c>
      <c r="D41" s="9">
        <v>0</v>
      </c>
      <c r="E41" s="9">
        <v>13600</v>
      </c>
      <c r="F41" s="8" t="s">
        <v>2371</v>
      </c>
    </row>
    <row r="42" spans="1:6">
      <c r="A42" s="7">
        <v>43343</v>
      </c>
      <c r="B42" s="8" t="s">
        <v>2403</v>
      </c>
      <c r="C42" s="8" t="s">
        <v>2373</v>
      </c>
      <c r="D42" s="9">
        <v>0</v>
      </c>
      <c r="E42" s="9">
        <v>2820</v>
      </c>
      <c r="F42" s="8" t="s">
        <v>2371</v>
      </c>
    </row>
    <row r="43" spans="1:6">
      <c r="A43" s="7">
        <v>43343</v>
      </c>
      <c r="B43" s="8" t="s">
        <v>2398</v>
      </c>
      <c r="C43" s="8" t="s">
        <v>2376</v>
      </c>
      <c r="D43" s="9">
        <v>36208.6</v>
      </c>
      <c r="E43" s="9">
        <v>0</v>
      </c>
      <c r="F43" s="8" t="s">
        <v>2371</v>
      </c>
    </row>
    <row r="44" spans="1:6">
      <c r="A44" s="7">
        <v>43343</v>
      </c>
      <c r="B44" s="8" t="s">
        <v>2404</v>
      </c>
      <c r="C44" s="8" t="s">
        <v>2378</v>
      </c>
      <c r="D44" s="9">
        <v>0</v>
      </c>
      <c r="E44" s="9">
        <v>13216</v>
      </c>
      <c r="F44" s="8" t="s">
        <v>2371</v>
      </c>
    </row>
    <row r="45" spans="1:6">
      <c r="A45" s="7">
        <v>43354</v>
      </c>
      <c r="B45" s="8" t="s">
        <v>2405</v>
      </c>
      <c r="C45" s="8" t="s">
        <v>2373</v>
      </c>
      <c r="D45" s="9">
        <v>0</v>
      </c>
      <c r="E45" s="9">
        <v>13600</v>
      </c>
      <c r="F45" s="8" t="s">
        <v>2371</v>
      </c>
    </row>
    <row r="46" spans="1:6">
      <c r="A46" s="7">
        <v>43361</v>
      </c>
      <c r="B46" s="8" t="s">
        <v>2392</v>
      </c>
      <c r="C46" s="8" t="s">
        <v>2373</v>
      </c>
      <c r="D46" s="9">
        <v>0</v>
      </c>
      <c r="E46" s="9">
        <v>3168</v>
      </c>
      <c r="F46" s="8" t="s">
        <v>2371</v>
      </c>
    </row>
    <row r="47" spans="1:6">
      <c r="A47" s="7">
        <v>43368</v>
      </c>
      <c r="B47" s="8" t="s">
        <v>2379</v>
      </c>
      <c r="C47" s="8" t="s">
        <v>2406</v>
      </c>
      <c r="D47" s="9">
        <v>84</v>
      </c>
      <c r="E47" s="9">
        <v>0</v>
      </c>
      <c r="F47" s="8" t="s">
        <v>2371</v>
      </c>
    </row>
    <row r="48" spans="1:6">
      <c r="A48" s="7">
        <v>43369</v>
      </c>
      <c r="B48" s="8" t="s">
        <v>2374</v>
      </c>
      <c r="C48" s="8" t="s">
        <v>2396</v>
      </c>
      <c r="D48" s="9">
        <v>3013</v>
      </c>
      <c r="E48" s="9">
        <v>0</v>
      </c>
      <c r="F48" s="8" t="s">
        <v>2371</v>
      </c>
    </row>
    <row r="49" spans="1:6">
      <c r="A49" s="7">
        <v>43370</v>
      </c>
      <c r="B49" s="8" t="s">
        <v>2377</v>
      </c>
      <c r="C49" s="8" t="s">
        <v>2396</v>
      </c>
      <c r="D49" s="9">
        <v>50893.8</v>
      </c>
      <c r="E49" s="9">
        <v>0</v>
      </c>
      <c r="F49" s="8" t="s">
        <v>2371</v>
      </c>
    </row>
    <row r="50" spans="1:6">
      <c r="A50" s="7">
        <v>43372</v>
      </c>
      <c r="B50" s="8" t="s">
        <v>2403</v>
      </c>
      <c r="C50" s="8" t="s">
        <v>2396</v>
      </c>
      <c r="D50" s="9">
        <v>55626.9</v>
      </c>
      <c r="E50" s="9">
        <v>0</v>
      </c>
      <c r="F50" s="8" t="s">
        <v>2371</v>
      </c>
    </row>
    <row r="51" spans="1:6">
      <c r="A51" s="7">
        <v>43372</v>
      </c>
      <c r="B51" s="8" t="s">
        <v>2407</v>
      </c>
      <c r="C51" s="8" t="s">
        <v>2396</v>
      </c>
      <c r="D51" s="9">
        <v>1431.9</v>
      </c>
      <c r="E51" s="9">
        <v>0</v>
      </c>
      <c r="F51" s="8" t="s">
        <v>2371</v>
      </c>
    </row>
    <row r="52" spans="1:6">
      <c r="A52" s="7">
        <v>43372</v>
      </c>
      <c r="B52" s="8" t="s">
        <v>2380</v>
      </c>
      <c r="C52" s="8" t="s">
        <v>2373</v>
      </c>
      <c r="D52" s="9">
        <v>0</v>
      </c>
      <c r="E52" s="9">
        <v>8400</v>
      </c>
      <c r="F52" s="8" t="s">
        <v>2371</v>
      </c>
    </row>
    <row r="53" spans="1:6">
      <c r="A53" s="7">
        <v>43373</v>
      </c>
      <c r="B53" s="8" t="s">
        <v>2381</v>
      </c>
      <c r="C53" s="8" t="s">
        <v>2396</v>
      </c>
      <c r="D53" s="9">
        <v>14356.7</v>
      </c>
      <c r="E53" s="9">
        <v>0</v>
      </c>
      <c r="F53" s="8" t="s">
        <v>2371</v>
      </c>
    </row>
    <row r="54" spans="1:6">
      <c r="A54" s="7">
        <v>43373</v>
      </c>
      <c r="B54" s="8" t="s">
        <v>2398</v>
      </c>
      <c r="C54" s="8" t="s">
        <v>2396</v>
      </c>
      <c r="D54" s="9">
        <v>23151.9</v>
      </c>
      <c r="E54" s="9">
        <v>0</v>
      </c>
      <c r="F54" s="8" t="s">
        <v>2371</v>
      </c>
    </row>
    <row r="55" spans="1:6">
      <c r="A55" s="7">
        <v>43373</v>
      </c>
      <c r="B55" s="8" t="s">
        <v>2404</v>
      </c>
      <c r="C55" s="8" t="s">
        <v>2373</v>
      </c>
      <c r="D55" s="9">
        <v>0</v>
      </c>
      <c r="E55" s="9">
        <v>1990</v>
      </c>
      <c r="F55" s="8" t="s">
        <v>2371</v>
      </c>
    </row>
    <row r="56" spans="1:6">
      <c r="A56" s="7">
        <v>43373</v>
      </c>
      <c r="B56" s="8" t="s">
        <v>2408</v>
      </c>
      <c r="C56" s="8" t="s">
        <v>2376</v>
      </c>
      <c r="D56" s="9">
        <v>34387.5</v>
      </c>
      <c r="E56" s="9">
        <v>0</v>
      </c>
      <c r="F56" s="8" t="s">
        <v>2371</v>
      </c>
    </row>
    <row r="57" spans="1:6">
      <c r="A57" s="7">
        <v>43373</v>
      </c>
      <c r="B57" s="8" t="s">
        <v>2399</v>
      </c>
      <c r="C57" s="8" t="s">
        <v>2378</v>
      </c>
      <c r="D57" s="9">
        <v>0</v>
      </c>
      <c r="E57" s="9">
        <v>13188</v>
      </c>
      <c r="F57" s="8" t="s">
        <v>2371</v>
      </c>
    </row>
    <row r="58" spans="1:6">
      <c r="A58" s="7">
        <v>43382</v>
      </c>
      <c r="B58" s="8" t="s">
        <v>2384</v>
      </c>
      <c r="C58" s="8" t="s">
        <v>2406</v>
      </c>
      <c r="D58" s="9">
        <v>17273.1</v>
      </c>
      <c r="E58" s="9">
        <v>0</v>
      </c>
      <c r="F58" s="8" t="s">
        <v>2371</v>
      </c>
    </row>
    <row r="59" spans="1:6">
      <c r="A59" s="7">
        <v>43385</v>
      </c>
      <c r="B59" s="8" t="s">
        <v>2409</v>
      </c>
      <c r="C59" s="8" t="s">
        <v>2406</v>
      </c>
      <c r="D59" s="9">
        <v>2191.6</v>
      </c>
      <c r="E59" s="9">
        <v>0</v>
      </c>
      <c r="F59" s="8" t="s">
        <v>2371</v>
      </c>
    </row>
    <row r="60" spans="1:6">
      <c r="A60" s="7">
        <v>43385</v>
      </c>
      <c r="B60" s="8" t="s">
        <v>2382</v>
      </c>
      <c r="C60" s="8" t="s">
        <v>2406</v>
      </c>
      <c r="D60" s="9">
        <v>4525.9</v>
      </c>
      <c r="E60" s="9">
        <v>0</v>
      </c>
      <c r="F60" s="8" t="s">
        <v>2371</v>
      </c>
    </row>
    <row r="61" spans="1:6">
      <c r="A61" s="7">
        <v>43391</v>
      </c>
      <c r="B61" s="8" t="s">
        <v>2410</v>
      </c>
      <c r="C61" s="8" t="s">
        <v>2406</v>
      </c>
      <c r="D61" s="9">
        <v>7744.8</v>
      </c>
      <c r="E61" s="9">
        <v>0</v>
      </c>
      <c r="F61" s="8" t="s">
        <v>2371</v>
      </c>
    </row>
    <row r="62" spans="1:6">
      <c r="A62" s="7">
        <v>43392</v>
      </c>
      <c r="B62" s="8" t="s">
        <v>2411</v>
      </c>
      <c r="C62" s="8" t="s">
        <v>2406</v>
      </c>
      <c r="D62" s="9">
        <v>15000</v>
      </c>
      <c r="E62" s="9">
        <v>0</v>
      </c>
      <c r="F62" s="8" t="s">
        <v>2371</v>
      </c>
    </row>
    <row r="63" spans="1:6">
      <c r="A63" s="7">
        <v>43404</v>
      </c>
      <c r="B63" s="8" t="s">
        <v>2375</v>
      </c>
      <c r="C63" s="8" t="s">
        <v>2373</v>
      </c>
      <c r="D63" s="9">
        <v>0</v>
      </c>
      <c r="E63" s="9">
        <v>2150</v>
      </c>
      <c r="F63" s="8" t="s">
        <v>2371</v>
      </c>
    </row>
    <row r="64" spans="1:6">
      <c r="A64" s="7">
        <v>43404</v>
      </c>
      <c r="B64" s="8" t="s">
        <v>2381</v>
      </c>
      <c r="C64" s="8" t="s">
        <v>2376</v>
      </c>
      <c r="D64" s="9">
        <v>6377.6</v>
      </c>
      <c r="E64" s="9">
        <v>0</v>
      </c>
      <c r="F64" s="8" t="s">
        <v>2371</v>
      </c>
    </row>
    <row r="65" spans="1:6">
      <c r="A65" s="7">
        <v>43404</v>
      </c>
      <c r="B65" s="8" t="s">
        <v>2398</v>
      </c>
      <c r="C65" s="8" t="s">
        <v>2378</v>
      </c>
      <c r="D65" s="9">
        <v>0</v>
      </c>
      <c r="E65" s="9">
        <v>13216</v>
      </c>
      <c r="F65" s="8" t="s">
        <v>2371</v>
      </c>
    </row>
    <row r="66" spans="1:6">
      <c r="A66" s="7">
        <v>43409</v>
      </c>
      <c r="B66" s="8" t="s">
        <v>2384</v>
      </c>
      <c r="C66" s="8" t="s">
        <v>2373</v>
      </c>
      <c r="D66" s="9">
        <v>0</v>
      </c>
      <c r="E66" s="9">
        <v>3168</v>
      </c>
      <c r="F66" s="8" t="s">
        <v>2371</v>
      </c>
    </row>
    <row r="67" spans="1:6">
      <c r="A67" s="7">
        <v>43433</v>
      </c>
      <c r="B67" s="8" t="s">
        <v>2393</v>
      </c>
      <c r="C67" s="8" t="s">
        <v>2373</v>
      </c>
      <c r="D67" s="9">
        <v>0</v>
      </c>
      <c r="E67" s="9">
        <v>3280</v>
      </c>
      <c r="F67" s="8" t="s">
        <v>2371</v>
      </c>
    </row>
    <row r="68" spans="1:6">
      <c r="A68" s="7">
        <v>43434</v>
      </c>
      <c r="B68" s="8" t="s">
        <v>2375</v>
      </c>
      <c r="C68" s="8" t="s">
        <v>2376</v>
      </c>
      <c r="D68" s="9">
        <v>14545.9</v>
      </c>
      <c r="E68" s="9">
        <v>0</v>
      </c>
      <c r="F68" s="8" t="s">
        <v>2371</v>
      </c>
    </row>
    <row r="69" spans="1:6">
      <c r="A69" s="7">
        <v>43434</v>
      </c>
      <c r="B69" s="8" t="s">
        <v>2377</v>
      </c>
      <c r="C69" s="8" t="s">
        <v>2378</v>
      </c>
      <c r="D69" s="9">
        <v>0</v>
      </c>
      <c r="E69" s="9">
        <v>13300</v>
      </c>
      <c r="F69" s="8" t="s">
        <v>2371</v>
      </c>
    </row>
    <row r="70" spans="1:6">
      <c r="A70" s="7">
        <v>43455</v>
      </c>
      <c r="B70" s="8" t="s">
        <v>2387</v>
      </c>
      <c r="C70" s="8" t="s">
        <v>2396</v>
      </c>
      <c r="D70" s="9">
        <v>14009.7</v>
      </c>
      <c r="E70" s="9">
        <v>0</v>
      </c>
      <c r="F70" s="8" t="s">
        <v>2371</v>
      </c>
    </row>
    <row r="71" spans="1:6">
      <c r="A71" s="7">
        <v>43459</v>
      </c>
      <c r="B71" s="8" t="s">
        <v>2389</v>
      </c>
      <c r="C71" s="8" t="s">
        <v>2396</v>
      </c>
      <c r="D71" s="9">
        <v>121.9</v>
      </c>
      <c r="E71" s="9">
        <v>0</v>
      </c>
      <c r="F71" s="8" t="s">
        <v>2371</v>
      </c>
    </row>
    <row r="72" spans="1:6">
      <c r="A72" s="7">
        <v>43461</v>
      </c>
      <c r="B72" s="8" t="s">
        <v>2383</v>
      </c>
      <c r="C72" s="8" t="s">
        <v>2373</v>
      </c>
      <c r="D72" s="9">
        <v>0</v>
      </c>
      <c r="E72" s="9">
        <v>1850</v>
      </c>
      <c r="F72" s="8" t="s">
        <v>2371</v>
      </c>
    </row>
    <row r="73" spans="1:6">
      <c r="A73" s="7">
        <v>43463</v>
      </c>
      <c r="B73" s="8" t="s">
        <v>2403</v>
      </c>
      <c r="C73" s="8" t="s">
        <v>2373</v>
      </c>
      <c r="D73" s="9">
        <v>0</v>
      </c>
      <c r="E73" s="9">
        <v>600</v>
      </c>
      <c r="F73" s="8" t="s">
        <v>2371</v>
      </c>
    </row>
    <row r="74" spans="1:6">
      <c r="A74" s="7">
        <v>43463</v>
      </c>
      <c r="B74" s="8" t="s">
        <v>2404</v>
      </c>
      <c r="C74" s="8" t="s">
        <v>2373</v>
      </c>
      <c r="D74" s="9">
        <v>0</v>
      </c>
      <c r="E74" s="9">
        <v>1200</v>
      </c>
      <c r="F74" s="8" t="s">
        <v>2371</v>
      </c>
    </row>
    <row r="75" spans="1:6">
      <c r="A75" s="7">
        <v>43463</v>
      </c>
      <c r="B75" s="8" t="s">
        <v>2412</v>
      </c>
      <c r="C75" s="8" t="s">
        <v>2376</v>
      </c>
      <c r="D75" s="9">
        <v>10337.5</v>
      </c>
      <c r="E75" s="9">
        <v>0</v>
      </c>
      <c r="F75" s="8" t="s">
        <v>2371</v>
      </c>
    </row>
    <row r="76" spans="1:6">
      <c r="A76" s="7">
        <v>43463</v>
      </c>
      <c r="B76" s="8" t="s">
        <v>2413</v>
      </c>
      <c r="C76" s="8" t="s">
        <v>2378</v>
      </c>
      <c r="D76" s="9">
        <v>0</v>
      </c>
      <c r="E76" s="9">
        <v>13188</v>
      </c>
      <c r="F76" s="8" t="s">
        <v>2371</v>
      </c>
    </row>
    <row r="77" spans="1:6">
      <c r="A77" s="7">
        <v>43463</v>
      </c>
      <c r="B77" s="8" t="s">
        <v>2408</v>
      </c>
      <c r="C77" s="8" t="s">
        <v>2414</v>
      </c>
      <c r="D77" s="9">
        <v>8.2</v>
      </c>
      <c r="E77" s="9">
        <v>0</v>
      </c>
      <c r="F77" s="8" t="s">
        <v>2371</v>
      </c>
    </row>
    <row r="78" spans="1:6">
      <c r="A78" s="7">
        <v>43463</v>
      </c>
      <c r="B78" s="8" t="s">
        <v>2415</v>
      </c>
      <c r="C78" s="8" t="s">
        <v>2373</v>
      </c>
      <c r="D78" s="9">
        <v>0</v>
      </c>
      <c r="E78" s="9">
        <v>19600</v>
      </c>
      <c r="F78" s="8" t="s">
        <v>2371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30"/>
  <sheetViews>
    <sheetView showZeros="0" view="pageBreakPreview" zoomScaleNormal="100" zoomScaleSheetLayoutView="100" workbookViewId="0">
      <selection activeCell="A2" sqref="A2:C2"/>
    </sheetView>
  </sheetViews>
  <sheetFormatPr defaultColWidth="9" defaultRowHeight="14.25"/>
  <cols>
    <col min="1" max="1" width="21.875" style="151" customWidth="1"/>
    <col min="2" max="2" width="4.75" style="151" customWidth="1"/>
    <col min="3" max="3" width="13" style="151" customWidth="1"/>
    <col min="4" max="4" width="6.375" style="151" customWidth="1"/>
    <col min="5" max="7" width="10.875" style="151" customWidth="1"/>
    <col min="8" max="8" width="17.375" style="151" customWidth="1"/>
    <col min="9" max="9" width="5.75" style="151" customWidth="1"/>
    <col min="10" max="10" width="13" style="151" customWidth="1"/>
    <col min="11" max="11" width="6.375" style="151" customWidth="1"/>
    <col min="12" max="12" width="9.875" style="151" customWidth="1"/>
    <col min="13" max="13" width="10.5" style="151" customWidth="1"/>
    <col min="14" max="14" width="9.875" style="151" customWidth="1"/>
    <col min="15" max="15" width="14.125" style="151" customWidth="1"/>
    <col min="16" max="16384" width="9" style="151"/>
  </cols>
  <sheetData>
    <row r="1" ht="42" customHeight="1" spans="1:15">
      <c r="A1" s="492" t="s">
        <v>414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515"/>
    </row>
    <row r="2" ht="16.5" customHeight="1" spans="1:15">
      <c r="A2" s="468" t="str">
        <f>企业基本情况表!A2</f>
        <v>编制单位：杭州中惠医疗器械有限公司　　　                                            　2018年12月31日　                                            　　　　　　　　金额单位：元</v>
      </c>
      <c r="B2" s="468"/>
      <c r="C2" s="468"/>
      <c r="D2" s="493" t="s">
        <v>415</v>
      </c>
      <c r="E2" s="493"/>
      <c r="F2" s="493"/>
      <c r="G2" s="493"/>
      <c r="H2" s="493"/>
      <c r="I2" s="347"/>
      <c r="J2" s="469"/>
      <c r="K2" s="516"/>
      <c r="L2" s="516" t="s">
        <v>126</v>
      </c>
      <c r="M2" s="516"/>
      <c r="N2" s="516"/>
      <c r="O2" s="517"/>
    </row>
    <row r="3" ht="16.9" customHeight="1" spans="1:15">
      <c r="A3" s="494" t="s">
        <v>208</v>
      </c>
      <c r="B3" s="495" t="s">
        <v>5</v>
      </c>
      <c r="C3" s="494" t="s">
        <v>11</v>
      </c>
      <c r="D3" s="496" t="s">
        <v>416</v>
      </c>
      <c r="E3" s="497"/>
      <c r="F3" s="496" t="s">
        <v>417</v>
      </c>
      <c r="G3" s="497"/>
      <c r="H3" s="494" t="s">
        <v>130</v>
      </c>
      <c r="I3" s="495" t="s">
        <v>5</v>
      </c>
      <c r="J3" s="494" t="str">
        <f>C3</f>
        <v>清查数</v>
      </c>
      <c r="K3" s="496" t="s">
        <v>416</v>
      </c>
      <c r="L3" s="497"/>
      <c r="M3" s="496" t="s">
        <v>417</v>
      </c>
      <c r="N3" s="497"/>
      <c r="O3" s="517"/>
    </row>
    <row r="4" ht="16.9" customHeight="1" spans="1:15">
      <c r="A4" s="498"/>
      <c r="B4" s="499"/>
      <c r="C4" s="500"/>
      <c r="D4" s="104" t="s">
        <v>418</v>
      </c>
      <c r="E4" s="104" t="s">
        <v>419</v>
      </c>
      <c r="F4" s="104" t="s">
        <v>418</v>
      </c>
      <c r="G4" s="104" t="s">
        <v>419</v>
      </c>
      <c r="H4" s="498"/>
      <c r="I4" s="499"/>
      <c r="J4" s="500"/>
      <c r="K4" s="104" t="s">
        <v>418</v>
      </c>
      <c r="L4" s="104" t="s">
        <v>419</v>
      </c>
      <c r="M4" s="104" t="s">
        <v>418</v>
      </c>
      <c r="N4" s="104" t="s">
        <v>419</v>
      </c>
      <c r="O4" s="517"/>
    </row>
    <row r="5" ht="16.9" customHeight="1" spans="1:15">
      <c r="A5" s="500"/>
      <c r="B5" s="214"/>
      <c r="C5" s="104">
        <v>1</v>
      </c>
      <c r="D5" s="104">
        <v>2</v>
      </c>
      <c r="E5" s="104">
        <v>3</v>
      </c>
      <c r="F5" s="104">
        <v>4</v>
      </c>
      <c r="G5" s="104">
        <v>5</v>
      </c>
      <c r="H5" s="500"/>
      <c r="I5" s="214"/>
      <c r="J5" s="104">
        <v>6</v>
      </c>
      <c r="K5" s="104">
        <v>7</v>
      </c>
      <c r="L5" s="104">
        <v>8</v>
      </c>
      <c r="M5" s="104">
        <v>9</v>
      </c>
      <c r="N5" s="104">
        <v>10</v>
      </c>
      <c r="O5" s="517"/>
    </row>
    <row r="6" ht="21" customHeight="1" spans="1:15">
      <c r="A6" s="501" t="s">
        <v>420</v>
      </c>
      <c r="B6" s="502">
        <v>1</v>
      </c>
      <c r="C6" s="503">
        <f>SUM(C7:C13)</f>
        <v>5277815.75000001</v>
      </c>
      <c r="D6" s="503">
        <f>D9+D12</f>
        <v>0</v>
      </c>
      <c r="E6" s="503">
        <v>0</v>
      </c>
      <c r="F6" s="503">
        <f>D6</f>
        <v>0</v>
      </c>
      <c r="G6" s="503">
        <v>0</v>
      </c>
      <c r="H6" s="501" t="s">
        <v>421</v>
      </c>
      <c r="I6" s="502">
        <v>22</v>
      </c>
      <c r="J6" s="503">
        <f>资产负债表!J19</f>
        <v>3351524.96</v>
      </c>
      <c r="K6" s="503"/>
      <c r="L6" s="503">
        <v>0</v>
      </c>
      <c r="M6" s="503"/>
      <c r="N6" s="503"/>
      <c r="O6" s="517"/>
    </row>
    <row r="7" ht="21" customHeight="1" spans="1:15">
      <c r="A7" s="501" t="s">
        <v>209</v>
      </c>
      <c r="B7" s="502">
        <v>2</v>
      </c>
      <c r="C7" s="503">
        <f>资产负债表!E5</f>
        <v>3968086.74000001</v>
      </c>
      <c r="D7" s="503">
        <v>0</v>
      </c>
      <c r="E7" s="503">
        <v>0</v>
      </c>
      <c r="F7" s="503">
        <v>0</v>
      </c>
      <c r="G7" s="503">
        <v>0</v>
      </c>
      <c r="H7" s="501" t="s">
        <v>422</v>
      </c>
      <c r="I7" s="502">
        <v>23</v>
      </c>
      <c r="J7" s="504">
        <f>资产负债表!J30</f>
        <v>0</v>
      </c>
      <c r="K7" s="503"/>
      <c r="L7" s="503"/>
      <c r="M7" s="503"/>
      <c r="N7" s="503"/>
      <c r="O7" s="517"/>
    </row>
    <row r="8" ht="21" customHeight="1" spans="1:15">
      <c r="A8" s="501" t="s">
        <v>40</v>
      </c>
      <c r="B8" s="502">
        <v>3</v>
      </c>
      <c r="C8" s="504"/>
      <c r="D8" s="503">
        <v>0</v>
      </c>
      <c r="E8" s="503">
        <v>0</v>
      </c>
      <c r="F8" s="503">
        <v>0</v>
      </c>
      <c r="G8" s="503">
        <v>0</v>
      </c>
      <c r="H8" s="502" t="s">
        <v>423</v>
      </c>
      <c r="I8" s="502">
        <v>24</v>
      </c>
      <c r="J8" s="504">
        <f>J6+J7</f>
        <v>3351524.96</v>
      </c>
      <c r="K8" s="503">
        <f>K6</f>
        <v>0</v>
      </c>
      <c r="L8" s="503">
        <v>0</v>
      </c>
      <c r="M8" s="503">
        <f>M6</f>
        <v>0</v>
      </c>
      <c r="N8" s="503">
        <v>0</v>
      </c>
      <c r="O8" s="517"/>
    </row>
    <row r="9" ht="21" customHeight="1" spans="1:15">
      <c r="A9" s="501" t="s">
        <v>43</v>
      </c>
      <c r="B9" s="502">
        <v>4</v>
      </c>
      <c r="C9" s="505">
        <f>资产负债表!E9</f>
        <v>0</v>
      </c>
      <c r="D9" s="506"/>
      <c r="E9" s="506">
        <v>0</v>
      </c>
      <c r="F9" s="506">
        <f>D9</f>
        <v>0</v>
      </c>
      <c r="G9" s="503">
        <v>0</v>
      </c>
      <c r="H9" s="502" t="s">
        <v>424</v>
      </c>
      <c r="I9" s="502">
        <v>25</v>
      </c>
      <c r="J9" s="504"/>
      <c r="K9" s="503"/>
      <c r="L9" s="503"/>
      <c r="M9" s="503"/>
      <c r="N9" s="503"/>
      <c r="O9" s="517"/>
    </row>
    <row r="10" ht="21" customHeight="1" spans="1:15">
      <c r="A10" s="501" t="s">
        <v>46</v>
      </c>
      <c r="B10" s="502">
        <v>5</v>
      </c>
      <c r="C10" s="505">
        <f>资产负债表!E10</f>
        <v>33837.7</v>
      </c>
      <c r="D10" s="506"/>
      <c r="E10" s="506"/>
      <c r="F10" s="506">
        <f>D10</f>
        <v>0</v>
      </c>
      <c r="G10" s="503"/>
      <c r="H10" s="501" t="s">
        <v>425</v>
      </c>
      <c r="I10" s="502">
        <v>26</v>
      </c>
      <c r="J10" s="503">
        <f>资产负债表!J33</f>
        <v>500000</v>
      </c>
      <c r="K10" s="503">
        <v>0</v>
      </c>
      <c r="L10" s="503">
        <v>0</v>
      </c>
      <c r="M10" s="503">
        <v>0</v>
      </c>
      <c r="N10" s="503">
        <v>0</v>
      </c>
      <c r="O10" s="517"/>
    </row>
    <row r="11" ht="21" customHeight="1" spans="1:15">
      <c r="A11" s="501" t="s">
        <v>53</v>
      </c>
      <c r="B11" s="502">
        <v>6</v>
      </c>
      <c r="C11" s="505">
        <f>资产负债表!E14</f>
        <v>1202051.02</v>
      </c>
      <c r="D11" s="506"/>
      <c r="E11" s="506"/>
      <c r="F11" s="506"/>
      <c r="G11" s="503"/>
      <c r="H11" s="501" t="s">
        <v>426</v>
      </c>
      <c r="I11" s="502">
        <v>27</v>
      </c>
      <c r="J11" s="503">
        <f>J10</f>
        <v>500000</v>
      </c>
      <c r="K11" s="503"/>
      <c r="L11" s="503"/>
      <c r="M11" s="503"/>
      <c r="N11" s="503"/>
      <c r="O11" s="517"/>
    </row>
    <row r="12" ht="21" customHeight="1" spans="1:15">
      <c r="A12" s="501" t="s">
        <v>50</v>
      </c>
      <c r="B12" s="502">
        <v>7</v>
      </c>
      <c r="C12" s="506">
        <f>资产负债表!E13</f>
        <v>73840.29</v>
      </c>
      <c r="D12" s="506"/>
      <c r="E12" s="506">
        <v>0</v>
      </c>
      <c r="F12" s="506"/>
      <c r="G12" s="503">
        <v>0</v>
      </c>
      <c r="H12" s="501" t="s">
        <v>427</v>
      </c>
      <c r="I12" s="502">
        <v>28</v>
      </c>
      <c r="J12" s="503"/>
      <c r="K12" s="503"/>
      <c r="L12" s="503"/>
      <c r="M12" s="503"/>
      <c r="N12" s="503"/>
      <c r="O12" s="517"/>
    </row>
    <row r="13" ht="21" customHeight="1" spans="1:15">
      <c r="A13" s="501" t="s">
        <v>230</v>
      </c>
      <c r="B13" s="502">
        <v>8</v>
      </c>
      <c r="C13" s="503">
        <f>资产负债表!E17</f>
        <v>0</v>
      </c>
      <c r="D13" s="503"/>
      <c r="E13" s="503"/>
      <c r="F13" s="503"/>
      <c r="G13" s="503"/>
      <c r="H13" s="501" t="s">
        <v>428</v>
      </c>
      <c r="I13" s="502">
        <v>29</v>
      </c>
      <c r="J13" s="503"/>
      <c r="K13" s="503">
        <v>0</v>
      </c>
      <c r="L13" s="503">
        <v>0</v>
      </c>
      <c r="M13" s="503">
        <v>0</v>
      </c>
      <c r="N13" s="503">
        <v>0</v>
      </c>
      <c r="O13" s="517"/>
    </row>
    <row r="14" ht="21" customHeight="1" spans="1:15">
      <c r="A14" s="501" t="s">
        <v>429</v>
      </c>
      <c r="B14" s="502">
        <v>9</v>
      </c>
      <c r="C14" s="504">
        <f>资产负债表!E29</f>
        <v>325000</v>
      </c>
      <c r="D14" s="503"/>
      <c r="E14" s="503"/>
      <c r="F14" s="503"/>
      <c r="G14" s="503"/>
      <c r="H14" s="501" t="s">
        <v>430</v>
      </c>
      <c r="I14" s="502">
        <v>30</v>
      </c>
      <c r="J14" s="503"/>
      <c r="K14" s="503">
        <v>0</v>
      </c>
      <c r="L14" s="503">
        <v>0</v>
      </c>
      <c r="M14" s="503">
        <v>0</v>
      </c>
      <c r="N14" s="503">
        <v>0</v>
      </c>
      <c r="O14" s="517"/>
    </row>
    <row r="15" ht="21" customHeight="1" spans="1:15">
      <c r="A15" s="501" t="s">
        <v>431</v>
      </c>
      <c r="B15" s="502">
        <v>10</v>
      </c>
      <c r="C15" s="504"/>
      <c r="D15" s="503"/>
      <c r="E15" s="503"/>
      <c r="F15" s="503"/>
      <c r="G15" s="503"/>
      <c r="H15" s="501" t="s">
        <v>432</v>
      </c>
      <c r="I15" s="502">
        <v>31</v>
      </c>
      <c r="J15" s="503"/>
      <c r="K15" s="503"/>
      <c r="L15" s="503"/>
      <c r="M15" s="503"/>
      <c r="N15" s="503"/>
      <c r="O15" s="517"/>
    </row>
    <row r="16" ht="21" customHeight="1" spans="1:15">
      <c r="A16" s="501" t="s">
        <v>433</v>
      </c>
      <c r="B16" s="502">
        <v>11</v>
      </c>
      <c r="C16" s="504"/>
      <c r="D16" s="503"/>
      <c r="E16" s="503"/>
      <c r="F16" s="503"/>
      <c r="G16" s="503"/>
      <c r="H16" s="501" t="s">
        <v>434</v>
      </c>
      <c r="I16" s="502">
        <v>32</v>
      </c>
      <c r="J16" s="503"/>
      <c r="K16" s="503"/>
      <c r="L16" s="503"/>
      <c r="M16" s="503"/>
      <c r="N16" s="503"/>
      <c r="O16" s="517"/>
    </row>
    <row r="17" ht="21" customHeight="1" spans="1:15">
      <c r="A17" s="501" t="s">
        <v>435</v>
      </c>
      <c r="B17" s="502">
        <v>12</v>
      </c>
      <c r="C17" s="504">
        <f>固定资产清查汇总表!H22</f>
        <v>130851.61</v>
      </c>
      <c r="D17" s="503">
        <v>0</v>
      </c>
      <c r="E17" s="503">
        <v>0</v>
      </c>
      <c r="F17" s="503"/>
      <c r="G17" s="503"/>
      <c r="H17" s="501" t="s">
        <v>436</v>
      </c>
      <c r="I17" s="502">
        <v>33</v>
      </c>
      <c r="J17" s="503"/>
      <c r="K17" s="503"/>
      <c r="L17" s="503"/>
      <c r="M17" s="503"/>
      <c r="N17" s="503"/>
      <c r="O17" s="517"/>
    </row>
    <row r="18" ht="21" customHeight="1" spans="1:15">
      <c r="A18" s="501" t="s">
        <v>437</v>
      </c>
      <c r="B18" s="502">
        <v>13</v>
      </c>
      <c r="C18" s="504">
        <f>企业基本情况表!C28</f>
        <v>113239.35</v>
      </c>
      <c r="D18" s="503">
        <v>0</v>
      </c>
      <c r="E18" s="503">
        <v>0</v>
      </c>
      <c r="F18" s="503"/>
      <c r="G18" s="503"/>
      <c r="H18" s="501" t="s">
        <v>438</v>
      </c>
      <c r="I18" s="502">
        <v>34</v>
      </c>
      <c r="J18" s="503">
        <f>资产负债表!J35</f>
        <v>0</v>
      </c>
      <c r="K18" s="503"/>
      <c r="L18" s="503"/>
      <c r="M18" s="503"/>
      <c r="N18" s="503"/>
      <c r="O18" s="517"/>
    </row>
    <row r="19" ht="21" customHeight="1" spans="1:15">
      <c r="A19" s="501" t="s">
        <v>439</v>
      </c>
      <c r="B19" s="507">
        <v>14</v>
      </c>
      <c r="C19" s="508">
        <f>C17-C18</f>
        <v>17612.26</v>
      </c>
      <c r="D19" s="509">
        <v>0</v>
      </c>
      <c r="E19" s="509">
        <v>0</v>
      </c>
      <c r="F19" s="503">
        <f>F17-F18</f>
        <v>0</v>
      </c>
      <c r="G19" s="503"/>
      <c r="H19" s="501" t="s">
        <v>440</v>
      </c>
      <c r="I19" s="502">
        <v>35</v>
      </c>
      <c r="J19" s="503">
        <f>资产负债表!J39</f>
        <v>0</v>
      </c>
      <c r="K19" s="503">
        <v>0</v>
      </c>
      <c r="L19" s="503">
        <v>0</v>
      </c>
      <c r="M19" s="503">
        <v>0</v>
      </c>
      <c r="N19" s="503">
        <v>0</v>
      </c>
      <c r="O19" s="517"/>
    </row>
    <row r="20" ht="21" customHeight="1" spans="1:15">
      <c r="A20" s="510" t="s">
        <v>441</v>
      </c>
      <c r="B20" s="502">
        <v>15</v>
      </c>
      <c r="C20" s="504"/>
      <c r="D20" s="503"/>
      <c r="E20" s="503"/>
      <c r="F20" s="511"/>
      <c r="G20" s="503"/>
      <c r="H20" s="501" t="s">
        <v>442</v>
      </c>
      <c r="I20" s="502">
        <v>36</v>
      </c>
      <c r="J20" s="503">
        <f>J19</f>
        <v>0</v>
      </c>
      <c r="K20" s="503">
        <v>0</v>
      </c>
      <c r="L20" s="503">
        <v>0</v>
      </c>
      <c r="M20" s="503">
        <v>0</v>
      </c>
      <c r="N20" s="503">
        <v>0</v>
      </c>
      <c r="O20" s="517"/>
    </row>
    <row r="21" ht="21" customHeight="1" spans="1:15">
      <c r="A21" s="510" t="s">
        <v>443</v>
      </c>
      <c r="B21" s="502">
        <v>16</v>
      </c>
      <c r="C21" s="504"/>
      <c r="D21" s="503"/>
      <c r="E21" s="503"/>
      <c r="F21" s="511"/>
      <c r="G21" s="503"/>
      <c r="H21" s="501"/>
      <c r="I21" s="502">
        <v>37</v>
      </c>
      <c r="J21" s="503"/>
      <c r="K21" s="503"/>
      <c r="L21" s="503"/>
      <c r="M21" s="503"/>
      <c r="N21" s="503"/>
      <c r="O21" s="517"/>
    </row>
    <row r="22" ht="21" customHeight="1" spans="1:15">
      <c r="A22" s="501" t="s">
        <v>444</v>
      </c>
      <c r="B22" s="502">
        <v>17</v>
      </c>
      <c r="C22" s="504">
        <f>资产负债表!C37</f>
        <v>220688.71</v>
      </c>
      <c r="D22" s="503">
        <v>0</v>
      </c>
      <c r="E22" s="503">
        <v>0</v>
      </c>
      <c r="F22" s="511">
        <v>0</v>
      </c>
      <c r="G22" s="503">
        <v>0</v>
      </c>
      <c r="H22" s="501" t="s">
        <v>445</v>
      </c>
      <c r="I22" s="502">
        <v>38</v>
      </c>
      <c r="J22" s="503"/>
      <c r="K22" s="503"/>
      <c r="L22" s="503"/>
      <c r="M22" s="503"/>
      <c r="N22" s="503"/>
      <c r="O22" s="517"/>
    </row>
    <row r="23" ht="21" customHeight="1" spans="1:15">
      <c r="A23" s="512" t="s">
        <v>446</v>
      </c>
      <c r="B23" s="502">
        <v>18</v>
      </c>
      <c r="C23" s="504"/>
      <c r="D23" s="503"/>
      <c r="E23" s="503"/>
      <c r="F23" s="511"/>
      <c r="G23" s="503"/>
      <c r="H23" s="501" t="s">
        <v>447</v>
      </c>
      <c r="I23" s="502">
        <v>39</v>
      </c>
      <c r="J23" s="506">
        <f>资产负债表!J40</f>
        <v>1989591.76</v>
      </c>
      <c r="K23" s="506">
        <f>D26</f>
        <v>0</v>
      </c>
      <c r="L23" s="506">
        <v>0</v>
      </c>
      <c r="M23" s="506"/>
      <c r="N23" s="503"/>
      <c r="O23" s="517">
        <v>-462632.72</v>
      </c>
    </row>
    <row r="24" ht="21" customHeight="1" spans="1:15">
      <c r="A24" s="501" t="s">
        <v>448</v>
      </c>
      <c r="B24" s="502">
        <v>19</v>
      </c>
      <c r="C24" s="503">
        <f>资产负债表!E40</f>
        <v>0</v>
      </c>
      <c r="D24" s="503">
        <f>D25</f>
        <v>0</v>
      </c>
      <c r="E24" s="503">
        <v>0</v>
      </c>
      <c r="F24" s="511">
        <f>F25</f>
        <v>0</v>
      </c>
      <c r="G24" s="503">
        <v>0</v>
      </c>
      <c r="H24" s="501" t="s">
        <v>449</v>
      </c>
      <c r="I24" s="502">
        <v>40</v>
      </c>
      <c r="J24" s="506"/>
      <c r="K24" s="506"/>
      <c r="L24" s="506"/>
      <c r="M24" s="506"/>
      <c r="N24" s="503"/>
      <c r="O24" s="517">
        <f>M23-O23</f>
        <v>462632.72</v>
      </c>
    </row>
    <row r="25" ht="21" customHeight="1" spans="1:15">
      <c r="A25" s="502" t="s">
        <v>450</v>
      </c>
      <c r="B25" s="513">
        <v>20</v>
      </c>
      <c r="C25" s="514">
        <f>资产负债表!D40</f>
        <v>0</v>
      </c>
      <c r="D25" s="514"/>
      <c r="E25" s="514"/>
      <c r="F25" s="503">
        <f>D25</f>
        <v>0</v>
      </c>
      <c r="G25" s="503"/>
      <c r="H25" s="502" t="s">
        <v>451</v>
      </c>
      <c r="I25" s="502">
        <v>41</v>
      </c>
      <c r="J25" s="506">
        <f>J23+J20+J10+J18</f>
        <v>2489591.76</v>
      </c>
      <c r="K25" s="506">
        <f>K23</f>
        <v>0</v>
      </c>
      <c r="L25" s="506">
        <v>0</v>
      </c>
      <c r="M25" s="506">
        <f>M23</f>
        <v>0</v>
      </c>
      <c r="N25" s="506">
        <f>N23</f>
        <v>0</v>
      </c>
      <c r="O25" s="517"/>
    </row>
    <row r="26" ht="21" customHeight="1" spans="1:15">
      <c r="A26" s="502" t="s">
        <v>203</v>
      </c>
      <c r="B26" s="502">
        <v>21</v>
      </c>
      <c r="C26" s="503">
        <f>C22+C19+C6+C24+C14</f>
        <v>5841116.72000001</v>
      </c>
      <c r="D26" s="503">
        <f>D6+D24</f>
        <v>0</v>
      </c>
      <c r="E26" s="503">
        <v>0</v>
      </c>
      <c r="F26" s="503">
        <f>F19+F11+F13</f>
        <v>0</v>
      </c>
      <c r="G26" s="503">
        <f>G19</f>
        <v>0</v>
      </c>
      <c r="H26" s="502" t="s">
        <v>452</v>
      </c>
      <c r="I26" s="502">
        <v>42</v>
      </c>
      <c r="J26" s="503">
        <f>J25+J8</f>
        <v>5841116.72</v>
      </c>
      <c r="K26" s="503">
        <f>K25+K8</f>
        <v>0</v>
      </c>
      <c r="L26" s="503">
        <f>L25+L8</f>
        <v>0</v>
      </c>
      <c r="M26" s="503">
        <f>M25+M8</f>
        <v>0</v>
      </c>
      <c r="N26" s="503">
        <f>N25+N8</f>
        <v>0</v>
      </c>
      <c r="O26" s="517"/>
    </row>
    <row r="27" ht="22" customHeight="1"/>
    <row r="29" spans="6:6">
      <c r="F29" s="151">
        <v>-25249.58</v>
      </c>
    </row>
    <row r="30" spans="6:13">
      <c r="F30" s="151">
        <f>F19+F29</f>
        <v>-25249.58</v>
      </c>
      <c r="M30" s="151">
        <v>-206425.86</v>
      </c>
    </row>
  </sheetData>
  <mergeCells count="13">
    <mergeCell ref="A1:N1"/>
    <mergeCell ref="A2:C2"/>
    <mergeCell ref="D2:H2"/>
    <mergeCell ref="D3:E3"/>
    <mergeCell ref="F3:G3"/>
    <mergeCell ref="K3:L3"/>
    <mergeCell ref="M3:N3"/>
    <mergeCell ref="A3:A5"/>
    <mergeCell ref="B3:B5"/>
    <mergeCell ref="C3:C4"/>
    <mergeCell ref="H3:H5"/>
    <mergeCell ref="I3:I5"/>
    <mergeCell ref="J3:J4"/>
  </mergeCells>
  <pageMargins left="0.227777777777778" right="0.36875" top="0.901388888888889" bottom="0.447916666666667" header="0.507638888888889" footer="0.507638888888889"/>
  <pageSetup paperSize="9" scale="85" orientation="landscape" horizontalDpi="600"/>
  <headerFooter alignWithMargins="0">
    <oddHeader>&amp;L表3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A45"/>
  <sheetViews>
    <sheetView showZeros="0" tabSelected="1" view="pageBreakPreview" zoomScaleNormal="100" zoomScaleSheetLayoutView="100" workbookViewId="0">
      <selection activeCell="A1" sqref="A1"/>
    </sheetView>
  </sheetViews>
  <sheetFormatPr defaultColWidth="9" defaultRowHeight="14.25"/>
  <cols>
    <col min="1" max="1" width="25.375" style="471" customWidth="1"/>
    <col min="2" max="2" width="4.625" style="471" customWidth="1"/>
    <col min="3" max="4" width="15.5" style="471" hidden="1" customWidth="1"/>
    <col min="5" max="5" width="12.25" style="471" customWidth="1"/>
    <col min="6" max="8" width="20.125" style="471" hidden="1" customWidth="1"/>
    <col min="9" max="9" width="13.25" style="471" hidden="1" customWidth="1"/>
    <col min="10" max="13" width="10.875" style="471" customWidth="1"/>
    <col min="14" max="14" width="24.75" style="471" customWidth="1"/>
    <col min="15" max="15" width="5.75" style="471" customWidth="1"/>
    <col min="16" max="17" width="12.625" style="471" hidden="1" customWidth="1"/>
    <col min="18" max="18" width="12" style="471" customWidth="1"/>
    <col min="19" max="21" width="20.125" style="471" hidden="1" customWidth="1"/>
    <col min="22" max="22" width="13.375" style="471" hidden="1" customWidth="1"/>
    <col min="23" max="26" width="9.875" style="471" customWidth="1"/>
    <col min="27" max="27" width="14.125" style="471"/>
    <col min="28" max="16384" width="9" style="471"/>
  </cols>
  <sheetData>
    <row r="1" spans="1:1">
      <c r="A1" s="472" t="s">
        <v>453</v>
      </c>
    </row>
    <row r="2" ht="36.75" customHeight="1" spans="1:27">
      <c r="A2" s="473" t="s">
        <v>414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91"/>
    </row>
    <row r="3" ht="16.5" customHeight="1" spans="1:27">
      <c r="A3" s="58" t="str">
        <f>资金核实申报表!A2</f>
        <v>编制单位：杭州中惠医疗器械有限公司　　　                                            　2018年12月31日　                                            　　　　　　　　金额单位：元</v>
      </c>
      <c r="B3" s="58"/>
      <c r="C3" s="58"/>
      <c r="D3" s="58"/>
      <c r="E3" s="58"/>
      <c r="F3" s="58"/>
      <c r="G3" s="474" t="s">
        <v>454</v>
      </c>
      <c r="H3" s="475"/>
      <c r="I3" s="485" t="s">
        <v>455</v>
      </c>
      <c r="J3" s="485"/>
      <c r="K3" s="485"/>
      <c r="L3" s="485"/>
      <c r="M3" s="485"/>
      <c r="N3" s="486"/>
      <c r="O3" s="153"/>
      <c r="P3" s="70"/>
      <c r="Q3" s="70"/>
      <c r="R3" s="70"/>
      <c r="S3" s="70"/>
      <c r="T3" s="70"/>
      <c r="U3" s="70"/>
      <c r="V3" s="70"/>
      <c r="W3" s="70"/>
      <c r="X3" s="70" t="s">
        <v>126</v>
      </c>
      <c r="Y3" s="70"/>
      <c r="Z3" s="70"/>
      <c r="AA3" s="472"/>
    </row>
    <row r="4" ht="16.9" customHeight="1" spans="1:27">
      <c r="A4" s="72" t="s">
        <v>456</v>
      </c>
      <c r="B4" s="21" t="s">
        <v>5</v>
      </c>
      <c r="C4" s="18" t="s">
        <v>128</v>
      </c>
      <c r="D4" s="18" t="s">
        <v>129</v>
      </c>
      <c r="E4" s="72" t="s">
        <v>11</v>
      </c>
      <c r="F4" s="18"/>
      <c r="G4" s="18"/>
      <c r="H4" s="18"/>
      <c r="I4" s="18" t="s">
        <v>457</v>
      </c>
      <c r="J4" s="89" t="s">
        <v>416</v>
      </c>
      <c r="K4" s="108"/>
      <c r="L4" s="89" t="s">
        <v>417</v>
      </c>
      <c r="M4" s="108"/>
      <c r="N4" s="72" t="s">
        <v>130</v>
      </c>
      <c r="O4" s="21" t="s">
        <v>5</v>
      </c>
      <c r="P4" s="18" t="str">
        <f t="shared" ref="P4:V4" si="0">C4</f>
        <v>账面数</v>
      </c>
      <c r="Q4" s="18" t="str">
        <f t="shared" si="0"/>
        <v>清查调整数</v>
      </c>
      <c r="R4" s="72" t="str">
        <f t="shared" si="0"/>
        <v>清查数</v>
      </c>
      <c r="S4" s="18">
        <f t="shared" si="0"/>
        <v>0</v>
      </c>
      <c r="T4" s="18">
        <f t="shared" si="0"/>
        <v>0</v>
      </c>
      <c r="U4" s="18">
        <f t="shared" si="0"/>
        <v>0</v>
      </c>
      <c r="V4" s="18" t="str">
        <f t="shared" si="0"/>
        <v>清查确认数</v>
      </c>
      <c r="W4" s="89" t="s">
        <v>416</v>
      </c>
      <c r="X4" s="108"/>
      <c r="Y4" s="89" t="s">
        <v>417</v>
      </c>
      <c r="Z4" s="108"/>
      <c r="AA4" s="472"/>
    </row>
    <row r="5" ht="16.9" customHeight="1" spans="1:27">
      <c r="A5" s="186"/>
      <c r="B5" s="248"/>
      <c r="C5" s="18"/>
      <c r="D5" s="18"/>
      <c r="E5" s="76"/>
      <c r="F5" s="18"/>
      <c r="G5" s="18"/>
      <c r="H5" s="18"/>
      <c r="I5" s="18"/>
      <c r="J5" s="18" t="s">
        <v>418</v>
      </c>
      <c r="K5" s="18" t="s">
        <v>419</v>
      </c>
      <c r="L5" s="18" t="s">
        <v>418</v>
      </c>
      <c r="M5" s="18" t="s">
        <v>419</v>
      </c>
      <c r="N5" s="186"/>
      <c r="O5" s="248"/>
      <c r="P5" s="18"/>
      <c r="Q5" s="18"/>
      <c r="R5" s="76"/>
      <c r="S5" s="18"/>
      <c r="T5" s="18"/>
      <c r="U5" s="18"/>
      <c r="V5" s="18"/>
      <c r="W5" s="18" t="s">
        <v>418</v>
      </c>
      <c r="X5" s="18" t="s">
        <v>419</v>
      </c>
      <c r="Y5" s="18" t="s">
        <v>418</v>
      </c>
      <c r="Z5" s="18" t="s">
        <v>419</v>
      </c>
      <c r="AA5" s="472"/>
    </row>
    <row r="6" ht="16.9" customHeight="1" spans="1:27">
      <c r="A6" s="76"/>
      <c r="B6" s="23"/>
      <c r="C6" s="18"/>
      <c r="D6" s="18"/>
      <c r="E6" s="18">
        <v>1</v>
      </c>
      <c r="F6" s="18"/>
      <c r="G6" s="18"/>
      <c r="H6" s="18"/>
      <c r="I6" s="18"/>
      <c r="J6" s="18">
        <v>2</v>
      </c>
      <c r="K6" s="18">
        <v>3</v>
      </c>
      <c r="L6" s="18">
        <v>4</v>
      </c>
      <c r="M6" s="18">
        <v>5</v>
      </c>
      <c r="N6" s="76"/>
      <c r="O6" s="23"/>
      <c r="P6" s="18"/>
      <c r="Q6" s="18"/>
      <c r="R6" s="18">
        <v>6</v>
      </c>
      <c r="S6" s="18"/>
      <c r="T6" s="18"/>
      <c r="U6" s="18"/>
      <c r="V6" s="18"/>
      <c r="W6" s="18">
        <v>7</v>
      </c>
      <c r="X6" s="18">
        <v>8</v>
      </c>
      <c r="Y6" s="18">
        <v>9</v>
      </c>
      <c r="Z6" s="18">
        <v>10</v>
      </c>
      <c r="AA6" s="472"/>
    </row>
    <row r="7" customHeight="1" spans="1:27">
      <c r="A7" s="190" t="s">
        <v>134</v>
      </c>
      <c r="B7" s="476">
        <v>1</v>
      </c>
      <c r="C7" s="477" t="e">
        <f>SUM(#REF!)-C2</f>
        <v>#REF!</v>
      </c>
      <c r="D7" s="477" t="e">
        <f>SUM(#REF!)-D2</f>
        <v>#REF!</v>
      </c>
      <c r="E7" s="477">
        <f>[1]企业资产负债表!G5</f>
        <v>0</v>
      </c>
      <c r="F7" s="477" t="e">
        <f>SUM(#REF!)-F2</f>
        <v>#REF!</v>
      </c>
      <c r="G7" s="477" t="e">
        <f>SUM(#REF!)-G2</f>
        <v>#REF!</v>
      </c>
      <c r="H7" s="477" t="e">
        <f>SUM(#REF!)-H2</f>
        <v>#REF!</v>
      </c>
      <c r="I7" s="477" t="e">
        <f>SUM(#REF!)-I2</f>
        <v>#REF!</v>
      </c>
      <c r="J7" s="477">
        <f>J10+J13</f>
        <v>0</v>
      </c>
      <c r="K7" s="477">
        <v>0</v>
      </c>
      <c r="L7" s="477">
        <f t="shared" ref="L7:L11" si="1">J7</f>
        <v>0</v>
      </c>
      <c r="M7" s="477">
        <v>0</v>
      </c>
      <c r="N7" s="190" t="s">
        <v>135</v>
      </c>
      <c r="O7" s="487">
        <v>38</v>
      </c>
      <c r="P7" s="479"/>
      <c r="Q7" s="479"/>
      <c r="R7" s="477">
        <f>[1]企业资产负债表!N5</f>
        <v>0</v>
      </c>
      <c r="S7" s="477"/>
      <c r="T7" s="477"/>
      <c r="U7" s="477"/>
      <c r="V7" s="477"/>
      <c r="W7" s="477"/>
      <c r="X7" s="477">
        <v>0</v>
      </c>
      <c r="Y7" s="477">
        <f>W7</f>
        <v>0</v>
      </c>
      <c r="Z7" s="477">
        <v>0</v>
      </c>
      <c r="AA7" s="472"/>
    </row>
    <row r="8" customHeight="1" spans="1:27">
      <c r="A8" s="478" t="s">
        <v>136</v>
      </c>
      <c r="B8" s="476">
        <v>2</v>
      </c>
      <c r="C8" s="479">
        <f>E8</f>
        <v>3968086.74000001</v>
      </c>
      <c r="D8" s="479"/>
      <c r="E8" s="477">
        <f>资产负债表1!C7</f>
        <v>3968086.74000001</v>
      </c>
      <c r="F8" s="477">
        <f>[1]资产负债试算表!D9</f>
        <v>17770691.09</v>
      </c>
      <c r="G8" s="477">
        <f>[1]资产负债试算表!E9</f>
        <v>-6770263.45</v>
      </c>
      <c r="H8" s="477">
        <f>[1]资产负债试算表!F9</f>
        <v>0</v>
      </c>
      <c r="I8" s="477">
        <f>[1]资产负债试算表!G9</f>
        <v>11000427.64</v>
      </c>
      <c r="J8" s="477">
        <v>0</v>
      </c>
      <c r="K8" s="477">
        <v>0</v>
      </c>
      <c r="L8" s="477">
        <v>0</v>
      </c>
      <c r="M8" s="477">
        <v>0</v>
      </c>
      <c r="N8" s="478" t="s">
        <v>137</v>
      </c>
      <c r="O8" s="487">
        <v>39</v>
      </c>
      <c r="P8" s="479">
        <f>R8</f>
        <v>0</v>
      </c>
      <c r="Q8" s="479"/>
      <c r="R8" s="477">
        <f>[1]企业资产负债表!N6</f>
        <v>0</v>
      </c>
      <c r="S8" s="479"/>
      <c r="T8" s="479"/>
      <c r="U8" s="479"/>
      <c r="V8" s="477"/>
      <c r="W8" s="477"/>
      <c r="X8" s="477"/>
      <c r="Y8" s="477"/>
      <c r="Z8" s="477"/>
      <c r="AA8" s="472"/>
    </row>
    <row r="9" customHeight="1" spans="1:27">
      <c r="A9" s="190" t="s">
        <v>138</v>
      </c>
      <c r="B9" s="476">
        <v>3</v>
      </c>
      <c r="C9" s="479"/>
      <c r="D9" s="479"/>
      <c r="E9" s="477">
        <f>资产负债表1!C8</f>
        <v>0</v>
      </c>
      <c r="F9" s="479"/>
      <c r="G9" s="479"/>
      <c r="H9" s="479"/>
      <c r="I9" s="477"/>
      <c r="J9" s="477">
        <v>0</v>
      </c>
      <c r="K9" s="477">
        <v>0</v>
      </c>
      <c r="L9" s="477">
        <v>0</v>
      </c>
      <c r="M9" s="477">
        <v>0</v>
      </c>
      <c r="N9" s="190" t="s">
        <v>139</v>
      </c>
      <c r="O9" s="487">
        <v>40</v>
      </c>
      <c r="P9" s="479"/>
      <c r="Q9" s="479"/>
      <c r="R9" s="477">
        <f>[1]企业资产负债表!N7</f>
        <v>0</v>
      </c>
      <c r="S9" s="479"/>
      <c r="T9" s="479"/>
      <c r="U9" s="479"/>
      <c r="V9" s="477"/>
      <c r="W9" s="477">
        <f>W7</f>
        <v>0</v>
      </c>
      <c r="X9" s="477">
        <v>0</v>
      </c>
      <c r="Y9" s="477">
        <f>Y7</f>
        <v>0</v>
      </c>
      <c r="Z9" s="477">
        <v>0</v>
      </c>
      <c r="AA9" s="472"/>
    </row>
    <row r="10" customHeight="1" spans="1:27">
      <c r="A10" s="478" t="s">
        <v>140</v>
      </c>
      <c r="B10" s="476">
        <v>4</v>
      </c>
      <c r="C10" s="479"/>
      <c r="D10" s="479"/>
      <c r="E10" s="477">
        <f>资产负债表1!C9</f>
        <v>0</v>
      </c>
      <c r="F10" s="480"/>
      <c r="G10" s="480"/>
      <c r="H10" s="480"/>
      <c r="I10" s="481"/>
      <c r="J10" s="481"/>
      <c r="K10" s="481">
        <v>0</v>
      </c>
      <c r="L10" s="481">
        <f t="shared" si="1"/>
        <v>0</v>
      </c>
      <c r="M10" s="477">
        <v>0</v>
      </c>
      <c r="N10" s="190" t="s">
        <v>141</v>
      </c>
      <c r="O10" s="487">
        <v>41</v>
      </c>
      <c r="P10" s="479"/>
      <c r="Q10" s="479"/>
      <c r="R10" s="477">
        <f>资产负债表1!J9</f>
        <v>2935940.84</v>
      </c>
      <c r="S10" s="479"/>
      <c r="T10" s="479"/>
      <c r="U10" s="479"/>
      <c r="V10" s="477"/>
      <c r="W10" s="477"/>
      <c r="X10" s="477"/>
      <c r="Y10" s="477"/>
      <c r="Z10" s="477"/>
      <c r="AA10" s="472"/>
    </row>
    <row r="11" customHeight="1" spans="1:27">
      <c r="A11" s="190" t="s">
        <v>142</v>
      </c>
      <c r="B11" s="476">
        <v>5</v>
      </c>
      <c r="C11" s="479"/>
      <c r="D11" s="479"/>
      <c r="E11" s="477">
        <f>资产负债表1!C10</f>
        <v>0</v>
      </c>
      <c r="F11" s="480"/>
      <c r="G11" s="480"/>
      <c r="H11" s="480"/>
      <c r="I11" s="481"/>
      <c r="J11" s="481"/>
      <c r="K11" s="481"/>
      <c r="L11" s="481">
        <f t="shared" si="1"/>
        <v>0</v>
      </c>
      <c r="M11" s="477"/>
      <c r="N11" s="190" t="s">
        <v>143</v>
      </c>
      <c r="O11" s="487">
        <v>42</v>
      </c>
      <c r="P11" s="479"/>
      <c r="Q11" s="479"/>
      <c r="R11" s="477">
        <f>资产负债表1!J10</f>
        <v>0</v>
      </c>
      <c r="S11" s="477">
        <f>[1]资产负债试算表!K12</f>
        <v>0</v>
      </c>
      <c r="T11" s="477">
        <f>[1]资产负债试算表!L12</f>
        <v>0</v>
      </c>
      <c r="U11" s="477">
        <f>[1]资产负债试算表!M12</f>
        <v>0</v>
      </c>
      <c r="V11" s="477">
        <f>[1]资产负债试算表!N12</f>
        <v>0</v>
      </c>
      <c r="W11" s="477">
        <v>0</v>
      </c>
      <c r="X11" s="477">
        <v>0</v>
      </c>
      <c r="Y11" s="477">
        <v>0</v>
      </c>
      <c r="Z11" s="477">
        <v>0</v>
      </c>
      <c r="AA11" s="472"/>
    </row>
    <row r="12" customHeight="1" spans="1:27">
      <c r="A12" s="190" t="s">
        <v>144</v>
      </c>
      <c r="B12" s="476">
        <v>6</v>
      </c>
      <c r="C12" s="479"/>
      <c r="D12" s="479"/>
      <c r="E12" s="477">
        <f>资产负债表1!C11</f>
        <v>0</v>
      </c>
      <c r="F12" s="480"/>
      <c r="G12" s="480"/>
      <c r="H12" s="480"/>
      <c r="I12" s="481"/>
      <c r="J12" s="481"/>
      <c r="K12" s="481"/>
      <c r="L12" s="481"/>
      <c r="M12" s="477"/>
      <c r="N12" s="190" t="s">
        <v>145</v>
      </c>
      <c r="O12" s="487">
        <v>43</v>
      </c>
      <c r="P12" s="479">
        <v>-426007.3</v>
      </c>
      <c r="Q12" s="479">
        <f>-P12</f>
        <v>426007.3</v>
      </c>
      <c r="R12" s="477">
        <f>资产负债表1!J11</f>
        <v>153599</v>
      </c>
      <c r="S12" s="477">
        <f>[1]资产负债试算表!K13</f>
        <v>0</v>
      </c>
      <c r="T12" s="477">
        <f>[1]资产负债试算表!L13</f>
        <v>0</v>
      </c>
      <c r="U12" s="477">
        <f>[1]资产负债试算表!M13</f>
        <v>0</v>
      </c>
      <c r="V12" s="477">
        <f>[1]资产负债试算表!N13</f>
        <v>0</v>
      </c>
      <c r="W12" s="477"/>
      <c r="X12" s="477"/>
      <c r="Y12" s="477"/>
      <c r="Z12" s="477"/>
      <c r="AA12" s="472"/>
    </row>
    <row r="13" customHeight="1" spans="1:27">
      <c r="A13" s="478" t="s">
        <v>146</v>
      </c>
      <c r="B13" s="476">
        <v>7</v>
      </c>
      <c r="C13" s="479">
        <f>E13</f>
        <v>0</v>
      </c>
      <c r="D13" s="479"/>
      <c r="E13" s="477">
        <f>资产负债表1!C12</f>
        <v>0</v>
      </c>
      <c r="F13" s="481">
        <f>[1]资产负债试算表!D14</f>
        <v>0</v>
      </c>
      <c r="G13" s="481">
        <f>[1]资产负债试算表!E14</f>
        <v>0</v>
      </c>
      <c r="H13" s="481">
        <f>[1]资产负债试算表!F14</f>
        <v>0</v>
      </c>
      <c r="I13" s="481">
        <f>[1]资产负债试算表!G14</f>
        <v>0</v>
      </c>
      <c r="J13" s="481"/>
      <c r="K13" s="481">
        <v>0</v>
      </c>
      <c r="L13" s="481"/>
      <c r="M13" s="477">
        <v>0</v>
      </c>
      <c r="N13" s="190" t="s">
        <v>147</v>
      </c>
      <c r="O13" s="487">
        <v>44</v>
      </c>
      <c r="P13" s="479"/>
      <c r="Q13" s="479"/>
      <c r="R13" s="477">
        <f>资产负债表1!J12</f>
        <v>0</v>
      </c>
      <c r="S13" s="477">
        <f>[1]资产负债试算表!K14</f>
        <v>13031683.2</v>
      </c>
      <c r="T13" s="477">
        <f>[1]资产负债试算表!L14</f>
        <v>7960</v>
      </c>
      <c r="U13" s="477">
        <f>[1]资产负债试算表!M14</f>
        <v>0</v>
      </c>
      <c r="V13" s="477">
        <f>[1]资产负债试算表!N14</f>
        <v>13039643.2</v>
      </c>
      <c r="W13" s="477"/>
      <c r="X13" s="477"/>
      <c r="Y13" s="477"/>
      <c r="Z13" s="477"/>
      <c r="AA13" s="472"/>
    </row>
    <row r="14" customHeight="1" spans="1:27">
      <c r="A14" s="190" t="s">
        <v>148</v>
      </c>
      <c r="B14" s="476">
        <v>8</v>
      </c>
      <c r="C14" s="479">
        <v>15749288.63</v>
      </c>
      <c r="D14" s="479">
        <v>297000</v>
      </c>
      <c r="E14" s="477">
        <f>资产负债表1!C13</f>
        <v>73840.29</v>
      </c>
      <c r="F14" s="477">
        <f>[1]资产负债试算表!D18</f>
        <v>0</v>
      </c>
      <c r="G14" s="477">
        <f>[1]资产负债试算表!E18</f>
        <v>0</v>
      </c>
      <c r="H14" s="477">
        <f>[1]资产负债试算表!F18</f>
        <v>0</v>
      </c>
      <c r="I14" s="477">
        <f>[1]资产负债试算表!G18</f>
        <v>0</v>
      </c>
      <c r="J14" s="477"/>
      <c r="K14" s="477"/>
      <c r="L14" s="477"/>
      <c r="M14" s="477"/>
      <c r="N14" s="190" t="s">
        <v>149</v>
      </c>
      <c r="O14" s="487">
        <v>45</v>
      </c>
      <c r="P14" s="479"/>
      <c r="Q14" s="479"/>
      <c r="R14" s="477">
        <f>资产负债表1!J13</f>
        <v>0</v>
      </c>
      <c r="S14" s="477"/>
      <c r="T14" s="477"/>
      <c r="U14" s="477"/>
      <c r="V14" s="477"/>
      <c r="W14" s="477">
        <v>0</v>
      </c>
      <c r="X14" s="477">
        <v>0</v>
      </c>
      <c r="Y14" s="477">
        <v>0</v>
      </c>
      <c r="Z14" s="477">
        <v>0</v>
      </c>
      <c r="AA14" s="472"/>
    </row>
    <row r="15" customHeight="1" spans="1:27">
      <c r="A15" s="478" t="s">
        <v>150</v>
      </c>
      <c r="B15" s="476">
        <v>9</v>
      </c>
      <c r="C15" s="479"/>
      <c r="D15" s="479"/>
      <c r="E15" s="477">
        <f>资产负债表1!C14</f>
        <v>33837.7</v>
      </c>
      <c r="F15" s="479"/>
      <c r="G15" s="479"/>
      <c r="H15" s="479"/>
      <c r="I15" s="477"/>
      <c r="J15" s="477"/>
      <c r="K15" s="477"/>
      <c r="L15" s="477"/>
      <c r="M15" s="477"/>
      <c r="N15" s="190" t="s">
        <v>151</v>
      </c>
      <c r="O15" s="487">
        <v>46</v>
      </c>
      <c r="P15" s="479"/>
      <c r="Q15" s="479"/>
      <c r="R15" s="477">
        <f>资产负债表1!J14</f>
        <v>171678.38</v>
      </c>
      <c r="S15" s="477"/>
      <c r="T15" s="477"/>
      <c r="U15" s="477"/>
      <c r="V15" s="477"/>
      <c r="W15" s="477">
        <v>0</v>
      </c>
      <c r="X15" s="477">
        <v>0</v>
      </c>
      <c r="Y15" s="477">
        <v>0</v>
      </c>
      <c r="Z15" s="477">
        <v>0</v>
      </c>
      <c r="AA15" s="472"/>
    </row>
    <row r="16" customHeight="1" spans="1:27">
      <c r="A16" s="190" t="s">
        <v>152</v>
      </c>
      <c r="B16" s="476">
        <v>10</v>
      </c>
      <c r="C16" s="479"/>
      <c r="D16" s="479"/>
      <c r="E16" s="477">
        <f>资产负债表1!C15</f>
        <v>0</v>
      </c>
      <c r="F16" s="479"/>
      <c r="G16" s="479"/>
      <c r="H16" s="479"/>
      <c r="I16" s="477"/>
      <c r="J16" s="477"/>
      <c r="K16" s="477"/>
      <c r="L16" s="477"/>
      <c r="M16" s="477"/>
      <c r="N16" s="190" t="s">
        <v>153</v>
      </c>
      <c r="O16" s="487">
        <v>47</v>
      </c>
      <c r="P16" s="479">
        <f>R16</f>
        <v>0</v>
      </c>
      <c r="Q16" s="479"/>
      <c r="R16" s="477">
        <f>资产负债表1!J15</f>
        <v>0</v>
      </c>
      <c r="S16" s="477">
        <f>[1]资产负债试算表!K16</f>
        <v>0</v>
      </c>
      <c r="T16" s="477">
        <f>[1]资产负债试算表!L16</f>
        <v>0</v>
      </c>
      <c r="U16" s="477">
        <f>[1]资产负债试算表!M16</f>
        <v>0</v>
      </c>
      <c r="V16" s="477">
        <f>[1]资产负债试算表!N16</f>
        <v>0</v>
      </c>
      <c r="W16" s="477"/>
      <c r="X16" s="477"/>
      <c r="Y16" s="477"/>
      <c r="Z16" s="477"/>
      <c r="AA16" s="472"/>
    </row>
    <row r="17" customHeight="1" spans="1:27">
      <c r="A17" s="190" t="s">
        <v>154</v>
      </c>
      <c r="B17" s="476">
        <v>11</v>
      </c>
      <c r="C17" s="479"/>
      <c r="D17" s="479"/>
      <c r="E17" s="477">
        <f>资产负债表1!C16</f>
        <v>1202051.02</v>
      </c>
      <c r="F17" s="479"/>
      <c r="G17" s="479"/>
      <c r="H17" s="479"/>
      <c r="I17" s="477"/>
      <c r="J17" s="477"/>
      <c r="K17" s="477"/>
      <c r="L17" s="477"/>
      <c r="M17" s="477"/>
      <c r="N17" s="190" t="s">
        <v>155</v>
      </c>
      <c r="O17" s="487">
        <v>48</v>
      </c>
      <c r="P17" s="479">
        <f>R17</f>
        <v>90306.74</v>
      </c>
      <c r="Q17" s="479"/>
      <c r="R17" s="477">
        <f>资产负债表1!J16</f>
        <v>90306.74</v>
      </c>
      <c r="S17" s="477">
        <f>[1]资产负债试算表!K17</f>
        <v>28636970.98</v>
      </c>
      <c r="T17" s="477">
        <f>[1]资产负债试算表!L17</f>
        <v>-105931.23</v>
      </c>
      <c r="U17" s="477">
        <f>[1]资产负债试算表!M17</f>
        <v>0</v>
      </c>
      <c r="V17" s="477">
        <f>[1]资产负债试算表!N17</f>
        <v>28531039.75</v>
      </c>
      <c r="W17" s="477"/>
      <c r="X17" s="477"/>
      <c r="Y17" s="477"/>
      <c r="Z17" s="477"/>
      <c r="AA17" s="472"/>
    </row>
    <row r="18" customHeight="1" spans="1:27">
      <c r="A18" s="190" t="s">
        <v>156</v>
      </c>
      <c r="B18" s="476">
        <v>12</v>
      </c>
      <c r="C18" s="479"/>
      <c r="D18" s="479"/>
      <c r="E18" s="477">
        <f>资产负债表1!C17</f>
        <v>0</v>
      </c>
      <c r="F18" s="479"/>
      <c r="G18" s="479"/>
      <c r="H18" s="479"/>
      <c r="I18" s="477"/>
      <c r="J18" s="477">
        <v>0</v>
      </c>
      <c r="K18" s="477">
        <v>0</v>
      </c>
      <c r="L18" s="477">
        <v>0</v>
      </c>
      <c r="M18" s="477">
        <v>0</v>
      </c>
      <c r="N18" s="190" t="s">
        <v>157</v>
      </c>
      <c r="O18" s="487">
        <v>49</v>
      </c>
      <c r="P18" s="479">
        <v>3625848.9</v>
      </c>
      <c r="Q18" s="479">
        <v>-2671.95</v>
      </c>
      <c r="R18" s="477">
        <f>资产负债表1!J17</f>
        <v>0</v>
      </c>
      <c r="S18" s="477">
        <f>[1]资产负债试算表!K18</f>
        <v>0</v>
      </c>
      <c r="T18" s="477">
        <f>[1]资产负债试算表!L18</f>
        <v>0</v>
      </c>
      <c r="U18" s="477">
        <f>[1]资产负债试算表!M18</f>
        <v>0</v>
      </c>
      <c r="V18" s="477">
        <f>[1]资产负债试算表!N18</f>
        <v>0</v>
      </c>
      <c r="W18" s="477"/>
      <c r="X18" s="477"/>
      <c r="Y18" s="477"/>
      <c r="Z18" s="477"/>
      <c r="AA18" s="472"/>
    </row>
    <row r="19" customHeight="1" spans="1:27">
      <c r="A19" s="478" t="s">
        <v>158</v>
      </c>
      <c r="B19" s="476">
        <v>13</v>
      </c>
      <c r="C19" s="479"/>
      <c r="D19" s="479"/>
      <c r="E19" s="477">
        <f>资产负债表1!C18</f>
        <v>0</v>
      </c>
      <c r="F19" s="479"/>
      <c r="G19" s="479"/>
      <c r="H19" s="479"/>
      <c r="I19" s="477"/>
      <c r="J19" s="477">
        <v>0</v>
      </c>
      <c r="K19" s="477">
        <v>0</v>
      </c>
      <c r="L19" s="477">
        <v>0</v>
      </c>
      <c r="M19" s="477">
        <v>0</v>
      </c>
      <c r="N19" s="190" t="s">
        <v>159</v>
      </c>
      <c r="O19" s="487">
        <v>50</v>
      </c>
      <c r="P19" s="479">
        <v>92255</v>
      </c>
      <c r="Q19" s="479">
        <v>45465</v>
      </c>
      <c r="R19" s="477">
        <f>资产负债表1!J18</f>
        <v>0</v>
      </c>
      <c r="S19" s="477"/>
      <c r="T19" s="477"/>
      <c r="U19" s="477"/>
      <c r="V19" s="477"/>
      <c r="W19" s="477"/>
      <c r="X19" s="477"/>
      <c r="Y19" s="477"/>
      <c r="Z19" s="477"/>
      <c r="AA19" s="472"/>
    </row>
    <row r="20" customHeight="1" spans="1:27">
      <c r="A20" s="190" t="s">
        <v>160</v>
      </c>
      <c r="B20" s="476">
        <v>14</v>
      </c>
      <c r="C20" s="482"/>
      <c r="D20" s="482"/>
      <c r="E20" s="477">
        <f>资产负债表1!C19</f>
        <v>0</v>
      </c>
      <c r="F20" s="482"/>
      <c r="G20" s="482"/>
      <c r="H20" s="482"/>
      <c r="I20" s="488"/>
      <c r="J20" s="488"/>
      <c r="K20" s="488"/>
      <c r="L20" s="477"/>
      <c r="M20" s="477">
        <v>0</v>
      </c>
      <c r="N20" s="190" t="s">
        <v>161</v>
      </c>
      <c r="O20" s="487">
        <v>51</v>
      </c>
      <c r="P20" s="479"/>
      <c r="Q20" s="479"/>
      <c r="R20" s="477">
        <f>资产负债表1!J19</f>
        <v>0</v>
      </c>
      <c r="S20" s="477"/>
      <c r="T20" s="477"/>
      <c r="U20" s="477"/>
      <c r="V20" s="477"/>
      <c r="W20" s="477"/>
      <c r="X20" s="477"/>
      <c r="Y20" s="477"/>
      <c r="Z20" s="477">
        <v>0</v>
      </c>
      <c r="AA20" s="472"/>
    </row>
    <row r="21" customHeight="1" spans="1:27">
      <c r="A21" s="190" t="s">
        <v>162</v>
      </c>
      <c r="B21" s="476">
        <v>15</v>
      </c>
      <c r="C21" s="479"/>
      <c r="D21" s="479"/>
      <c r="E21" s="477">
        <f>资产负债表1!C20</f>
        <v>5277815.75000001</v>
      </c>
      <c r="F21" s="479"/>
      <c r="G21" s="479"/>
      <c r="H21" s="479"/>
      <c r="I21" s="477"/>
      <c r="J21" s="477"/>
      <c r="K21" s="477"/>
      <c r="L21" s="489"/>
      <c r="M21" s="477"/>
      <c r="N21" s="190" t="s">
        <v>163</v>
      </c>
      <c r="O21" s="487">
        <v>52</v>
      </c>
      <c r="P21" s="479"/>
      <c r="Q21" s="479"/>
      <c r="R21" s="477">
        <f>资产负债表1!J20</f>
        <v>0</v>
      </c>
      <c r="S21" s="477"/>
      <c r="T21" s="477"/>
      <c r="U21" s="477"/>
      <c r="V21" s="477"/>
      <c r="W21" s="477"/>
      <c r="X21" s="477"/>
      <c r="Y21" s="477"/>
      <c r="Z21" s="477">
        <v>0</v>
      </c>
      <c r="AA21" s="472"/>
    </row>
    <row r="22" customHeight="1" spans="1:27">
      <c r="A22" s="190" t="s">
        <v>164</v>
      </c>
      <c r="B22" s="476">
        <v>16</v>
      </c>
      <c r="C22" s="479">
        <f>E22</f>
        <v>0</v>
      </c>
      <c r="D22" s="479"/>
      <c r="E22" s="477">
        <f>资产负债表1!C21</f>
        <v>0</v>
      </c>
      <c r="F22" s="479"/>
      <c r="G22" s="479"/>
      <c r="H22" s="479"/>
      <c r="I22" s="477"/>
      <c r="J22" s="477"/>
      <c r="K22" s="477"/>
      <c r="L22" s="489"/>
      <c r="M22" s="477"/>
      <c r="N22" s="478"/>
      <c r="O22" s="487"/>
      <c r="P22" s="479"/>
      <c r="Q22" s="479"/>
      <c r="R22" s="477">
        <f>资产负债表1!J21</f>
        <v>0</v>
      </c>
      <c r="S22" s="477"/>
      <c r="T22" s="477"/>
      <c r="U22" s="477"/>
      <c r="V22" s="477"/>
      <c r="W22" s="477"/>
      <c r="X22" s="477"/>
      <c r="Y22" s="477"/>
      <c r="Z22" s="477"/>
      <c r="AA22" s="472"/>
    </row>
    <row r="23" customHeight="1" spans="1:27">
      <c r="A23" s="190" t="s">
        <v>165</v>
      </c>
      <c r="B23" s="476">
        <v>17</v>
      </c>
      <c r="C23" s="479"/>
      <c r="D23" s="479"/>
      <c r="E23" s="477">
        <f>资产负债表1!C22</f>
        <v>325000</v>
      </c>
      <c r="F23" s="479"/>
      <c r="G23" s="479"/>
      <c r="H23" s="479"/>
      <c r="I23" s="477"/>
      <c r="J23" s="477">
        <v>0</v>
      </c>
      <c r="K23" s="477">
        <v>0</v>
      </c>
      <c r="L23" s="489">
        <v>0</v>
      </c>
      <c r="M23" s="477">
        <v>0</v>
      </c>
      <c r="N23" s="190" t="s">
        <v>166</v>
      </c>
      <c r="O23" s="487">
        <v>53</v>
      </c>
      <c r="P23" s="479"/>
      <c r="Q23" s="479"/>
      <c r="R23" s="477">
        <f>资产负债表1!J22</f>
        <v>3351524.96</v>
      </c>
      <c r="S23" s="477"/>
      <c r="T23" s="477"/>
      <c r="U23" s="477"/>
      <c r="V23" s="477"/>
      <c r="W23" s="477"/>
      <c r="X23" s="477"/>
      <c r="Y23" s="477"/>
      <c r="Z23" s="477"/>
      <c r="AA23" s="472"/>
    </row>
    <row r="24" customHeight="1" spans="1:27">
      <c r="A24" s="190" t="s">
        <v>167</v>
      </c>
      <c r="B24" s="476">
        <v>18</v>
      </c>
      <c r="C24" s="479"/>
      <c r="D24" s="479"/>
      <c r="E24" s="477">
        <f>资产负债表1!C23</f>
        <v>0</v>
      </c>
      <c r="F24" s="479"/>
      <c r="G24" s="479"/>
      <c r="H24" s="479"/>
      <c r="I24" s="477"/>
      <c r="J24" s="477"/>
      <c r="K24" s="477"/>
      <c r="L24" s="489"/>
      <c r="M24" s="477"/>
      <c r="N24" s="190" t="s">
        <v>168</v>
      </c>
      <c r="O24" s="487">
        <v>54</v>
      </c>
      <c r="P24" s="477">
        <f t="shared" ref="P24:V24" si="2">SUM(P8:P23)</f>
        <v>3382403.34</v>
      </c>
      <c r="Q24" s="477">
        <f t="shared" si="2"/>
        <v>468800.35</v>
      </c>
      <c r="R24" s="477">
        <f>资产负债表1!J23</f>
        <v>0</v>
      </c>
      <c r="S24" s="481">
        <f t="shared" si="2"/>
        <v>41668654.18</v>
      </c>
      <c r="T24" s="481">
        <f t="shared" si="2"/>
        <v>-97971.23</v>
      </c>
      <c r="U24" s="481">
        <f t="shared" si="2"/>
        <v>0</v>
      </c>
      <c r="V24" s="481">
        <f t="shared" si="2"/>
        <v>41570682.95</v>
      </c>
      <c r="W24" s="481"/>
      <c r="X24" s="481"/>
      <c r="Y24" s="481"/>
      <c r="Z24" s="477">
        <v>0</v>
      </c>
      <c r="AA24" s="472"/>
    </row>
    <row r="25" customHeight="1" spans="1:27">
      <c r="A25" s="190" t="s">
        <v>169</v>
      </c>
      <c r="B25" s="476">
        <v>19</v>
      </c>
      <c r="C25" s="479"/>
      <c r="D25" s="479"/>
      <c r="E25" s="477">
        <f>资产负债表1!C24</f>
        <v>325000</v>
      </c>
      <c r="F25" s="477">
        <f>[1]资产负债试算表!D25</f>
        <v>0</v>
      </c>
      <c r="G25" s="477">
        <f>[1]资产负债试算表!E25</f>
        <v>0</v>
      </c>
      <c r="H25" s="477">
        <f>[1]资产负债试算表!F25</f>
        <v>0</v>
      </c>
      <c r="I25" s="477">
        <f>[1]资产负债试算表!G25</f>
        <v>0</v>
      </c>
      <c r="J25" s="477">
        <f>J26</f>
        <v>0</v>
      </c>
      <c r="K25" s="477">
        <v>0</v>
      </c>
      <c r="L25" s="489">
        <f>L26</f>
        <v>0</v>
      </c>
      <c r="M25" s="477">
        <v>0</v>
      </c>
      <c r="N25" s="190" t="s">
        <v>170</v>
      </c>
      <c r="O25" s="487">
        <v>55</v>
      </c>
      <c r="P25" s="479"/>
      <c r="Q25" s="479"/>
      <c r="R25" s="477">
        <f>资产负债表1!J24</f>
        <v>0</v>
      </c>
      <c r="S25" s="481">
        <f>[1]资产负债试算表!K27</f>
        <v>28636970.98</v>
      </c>
      <c r="T25" s="481">
        <f>[1]资产负债试算表!L27</f>
        <v>-105931.23</v>
      </c>
      <c r="U25" s="481">
        <f>[1]资产负债试算表!M27</f>
        <v>0</v>
      </c>
      <c r="V25" s="481">
        <f>[1]资产负债试算表!N27</f>
        <v>28531039.75</v>
      </c>
      <c r="W25" s="481"/>
      <c r="X25" s="481"/>
      <c r="Y25" s="481"/>
      <c r="Z25" s="477"/>
      <c r="AA25" s="472"/>
    </row>
    <row r="26" customHeight="1" spans="1:27">
      <c r="A26" s="190" t="s">
        <v>171</v>
      </c>
      <c r="B26" s="476">
        <v>20</v>
      </c>
      <c r="C26" s="483"/>
      <c r="D26" s="483"/>
      <c r="E26" s="477">
        <f>资产负债表1!C25</f>
        <v>0</v>
      </c>
      <c r="F26" s="483"/>
      <c r="G26" s="483"/>
      <c r="H26" s="483"/>
      <c r="I26" s="483"/>
      <c r="J26" s="483"/>
      <c r="K26" s="483"/>
      <c r="L26" s="477">
        <f>J26</f>
        <v>0</v>
      </c>
      <c r="M26" s="477"/>
      <c r="N26" s="190" t="s">
        <v>172</v>
      </c>
      <c r="O26" s="487">
        <v>56</v>
      </c>
      <c r="P26" s="479"/>
      <c r="Q26" s="479"/>
      <c r="R26" s="477">
        <f>资产负债表1!J25</f>
        <v>0</v>
      </c>
      <c r="S26" s="481"/>
      <c r="T26" s="481"/>
      <c r="U26" s="481"/>
      <c r="V26" s="481"/>
      <c r="W26" s="481"/>
      <c r="X26" s="481"/>
      <c r="Y26" s="481"/>
      <c r="Z26" s="477">
        <v>0</v>
      </c>
      <c r="AA26" s="472"/>
    </row>
    <row r="27" customHeight="1" spans="1:27">
      <c r="A27" s="190" t="s">
        <v>173</v>
      </c>
      <c r="B27" s="476">
        <v>21</v>
      </c>
      <c r="C27" s="479"/>
      <c r="D27" s="479"/>
      <c r="E27" s="477">
        <f>资产负债表1!C26</f>
        <v>130851.61</v>
      </c>
      <c r="F27" s="477"/>
      <c r="G27" s="477"/>
      <c r="H27" s="477"/>
      <c r="I27" s="477"/>
      <c r="J27" s="477">
        <f>J7+J25</f>
        <v>0</v>
      </c>
      <c r="K27" s="477">
        <v>0</v>
      </c>
      <c r="L27" s="477">
        <f>L7+L25</f>
        <v>0</v>
      </c>
      <c r="M27" s="477">
        <v>0</v>
      </c>
      <c r="N27" s="190" t="s">
        <v>174</v>
      </c>
      <c r="O27" s="487">
        <v>57</v>
      </c>
      <c r="P27" s="479"/>
      <c r="Q27" s="479"/>
      <c r="R27" s="477">
        <f>资产负债表1!J26</f>
        <v>0</v>
      </c>
      <c r="S27" s="477"/>
      <c r="T27" s="477"/>
      <c r="U27" s="477"/>
      <c r="V27" s="477"/>
      <c r="W27" s="477"/>
      <c r="X27" s="477"/>
      <c r="Y27" s="477"/>
      <c r="Z27" s="477">
        <v>0</v>
      </c>
      <c r="AA27" s="472"/>
    </row>
    <row r="28" customHeight="1" spans="1:26">
      <c r="A28" s="190" t="s">
        <v>76</v>
      </c>
      <c r="B28" s="476">
        <v>22</v>
      </c>
      <c r="C28" s="484"/>
      <c r="D28" s="484"/>
      <c r="E28" s="477">
        <f>资产负债表1!C27</f>
        <v>113239.35</v>
      </c>
      <c r="F28" s="484"/>
      <c r="G28" s="484"/>
      <c r="H28" s="484"/>
      <c r="I28" s="484"/>
      <c r="J28" s="484"/>
      <c r="K28" s="484"/>
      <c r="L28" s="484"/>
      <c r="M28" s="484"/>
      <c r="N28" s="25" t="s">
        <v>175</v>
      </c>
      <c r="O28" s="487">
        <v>58</v>
      </c>
      <c r="P28" s="484"/>
      <c r="Q28" s="484"/>
      <c r="R28" s="477">
        <f>资产负债表1!J27</f>
        <v>0</v>
      </c>
      <c r="S28" s="484"/>
      <c r="T28" s="484"/>
      <c r="U28" s="484"/>
      <c r="V28" s="484"/>
      <c r="W28" s="477"/>
      <c r="X28" s="477"/>
      <c r="Y28" s="477"/>
      <c r="Z28" s="477"/>
    </row>
    <row r="29" customHeight="1" spans="1:26">
      <c r="A29" s="190" t="s">
        <v>176</v>
      </c>
      <c r="B29" s="476">
        <v>23</v>
      </c>
      <c r="C29" s="484"/>
      <c r="D29" s="484"/>
      <c r="E29" s="477">
        <f>资产负债表1!C28</f>
        <v>17612.26</v>
      </c>
      <c r="F29" s="484"/>
      <c r="G29" s="484"/>
      <c r="H29" s="484"/>
      <c r="I29" s="484"/>
      <c r="J29" s="484"/>
      <c r="K29" s="484"/>
      <c r="L29" s="484"/>
      <c r="M29" s="484"/>
      <c r="N29" s="190" t="s">
        <v>177</v>
      </c>
      <c r="O29" s="487">
        <v>59</v>
      </c>
      <c r="P29" s="484"/>
      <c r="Q29" s="484"/>
      <c r="R29" s="477">
        <f>资产负债表1!J28</f>
        <v>0</v>
      </c>
      <c r="S29" s="484"/>
      <c r="T29" s="484"/>
      <c r="U29" s="484"/>
      <c r="V29" s="484"/>
      <c r="W29" s="477"/>
      <c r="X29" s="477"/>
      <c r="Y29" s="477"/>
      <c r="Z29" s="477"/>
    </row>
    <row r="30" customHeight="1" spans="1:26">
      <c r="A30" s="190" t="s">
        <v>178</v>
      </c>
      <c r="B30" s="476">
        <v>24</v>
      </c>
      <c r="C30" s="484"/>
      <c r="D30" s="484"/>
      <c r="E30" s="477">
        <f>资产负债表1!C29</f>
        <v>0</v>
      </c>
      <c r="F30" s="484"/>
      <c r="G30" s="484"/>
      <c r="H30" s="484"/>
      <c r="I30" s="484"/>
      <c r="J30" s="477"/>
      <c r="K30" s="477"/>
      <c r="L30" s="477"/>
      <c r="M30" s="477"/>
      <c r="N30" s="190" t="s">
        <v>179</v>
      </c>
      <c r="O30" s="487">
        <v>60</v>
      </c>
      <c r="P30" s="484"/>
      <c r="Q30" s="484"/>
      <c r="R30" s="477">
        <f>资产负债表1!J29</f>
        <v>0</v>
      </c>
      <c r="S30" s="484"/>
      <c r="T30" s="484"/>
      <c r="U30" s="484"/>
      <c r="V30" s="484"/>
      <c r="W30" s="477"/>
      <c r="X30" s="477"/>
      <c r="Y30" s="477"/>
      <c r="Z30" s="477"/>
    </row>
    <row r="31" customHeight="1" spans="1:26">
      <c r="A31" s="190" t="s">
        <v>180</v>
      </c>
      <c r="B31" s="476">
        <v>25</v>
      </c>
      <c r="C31" s="484"/>
      <c r="D31" s="484"/>
      <c r="E31" s="477">
        <f>资产负债表1!C30</f>
        <v>17612.26</v>
      </c>
      <c r="F31" s="484"/>
      <c r="G31" s="484"/>
      <c r="H31" s="484"/>
      <c r="I31" s="484"/>
      <c r="J31" s="477"/>
      <c r="K31" s="477"/>
      <c r="L31" s="477"/>
      <c r="M31" s="477"/>
      <c r="N31" s="190" t="s">
        <v>181</v>
      </c>
      <c r="O31" s="487">
        <v>61</v>
      </c>
      <c r="P31" s="484"/>
      <c r="Q31" s="484"/>
      <c r="R31" s="477">
        <f>资产负债表1!J30</f>
        <v>0</v>
      </c>
      <c r="S31" s="484"/>
      <c r="T31" s="484"/>
      <c r="U31" s="484"/>
      <c r="V31" s="484"/>
      <c r="W31" s="477"/>
      <c r="X31" s="477"/>
      <c r="Y31" s="477"/>
      <c r="Z31" s="477"/>
    </row>
    <row r="32" customHeight="1" spans="1:26">
      <c r="A32" s="190" t="s">
        <v>182</v>
      </c>
      <c r="B32" s="476">
        <v>26</v>
      </c>
      <c r="C32" s="484"/>
      <c r="D32" s="484"/>
      <c r="E32" s="477">
        <f>资产负债表1!C31</f>
        <v>0</v>
      </c>
      <c r="F32" s="484"/>
      <c r="G32" s="484"/>
      <c r="H32" s="484"/>
      <c r="I32" s="484"/>
      <c r="J32" s="477"/>
      <c r="K32" s="477"/>
      <c r="L32" s="477"/>
      <c r="M32" s="477"/>
      <c r="N32" s="490" t="s">
        <v>183</v>
      </c>
      <c r="O32" s="487">
        <v>62</v>
      </c>
      <c r="P32" s="484"/>
      <c r="Q32" s="484"/>
      <c r="R32" s="477">
        <f>资产负债表1!J31</f>
        <v>0</v>
      </c>
      <c r="S32" s="484"/>
      <c r="T32" s="484"/>
      <c r="U32" s="484"/>
      <c r="V32" s="484"/>
      <c r="W32" s="477"/>
      <c r="X32" s="477"/>
      <c r="Y32" s="477"/>
      <c r="Z32" s="477"/>
    </row>
    <row r="33" customHeight="1" spans="1:26">
      <c r="A33" s="190" t="s">
        <v>184</v>
      </c>
      <c r="B33" s="476">
        <v>27</v>
      </c>
      <c r="C33" s="484"/>
      <c r="D33" s="484"/>
      <c r="E33" s="477">
        <f>资产负债表1!C32</f>
        <v>0</v>
      </c>
      <c r="F33" s="484"/>
      <c r="G33" s="484"/>
      <c r="H33" s="484"/>
      <c r="I33" s="484"/>
      <c r="J33" s="477"/>
      <c r="K33" s="477"/>
      <c r="L33" s="477"/>
      <c r="M33" s="477"/>
      <c r="N33" s="239" t="s">
        <v>185</v>
      </c>
      <c r="O33" s="487">
        <v>63</v>
      </c>
      <c r="P33" s="484"/>
      <c r="Q33" s="484"/>
      <c r="R33" s="477">
        <f>资产负债表1!J32</f>
        <v>3351524.96</v>
      </c>
      <c r="S33" s="484"/>
      <c r="T33" s="484"/>
      <c r="U33" s="484"/>
      <c r="V33" s="484"/>
      <c r="W33" s="477"/>
      <c r="X33" s="477"/>
      <c r="Y33" s="477"/>
      <c r="Z33" s="477"/>
    </row>
    <row r="34" customHeight="1" spans="1:26">
      <c r="A34" s="190" t="s">
        <v>186</v>
      </c>
      <c r="B34" s="476">
        <v>28</v>
      </c>
      <c r="C34" s="484"/>
      <c r="D34" s="484"/>
      <c r="E34" s="477">
        <f>资产负债表1!C33</f>
        <v>0</v>
      </c>
      <c r="F34" s="484"/>
      <c r="G34" s="484"/>
      <c r="H34" s="484"/>
      <c r="I34" s="484"/>
      <c r="J34" s="477"/>
      <c r="K34" s="477"/>
      <c r="L34" s="477"/>
      <c r="M34" s="477"/>
      <c r="N34" s="190"/>
      <c r="O34" s="484"/>
      <c r="P34" s="484"/>
      <c r="Q34" s="484"/>
      <c r="R34" s="477">
        <f>资产负债表1!J33</f>
        <v>0</v>
      </c>
      <c r="S34" s="484"/>
      <c r="T34" s="484"/>
      <c r="U34" s="484"/>
      <c r="V34" s="484"/>
      <c r="W34" s="477"/>
      <c r="X34" s="477"/>
      <c r="Y34" s="477"/>
      <c r="Z34" s="477"/>
    </row>
    <row r="35" customHeight="1" spans="1:26">
      <c r="A35" s="190" t="s">
        <v>187</v>
      </c>
      <c r="B35" s="476">
        <v>29</v>
      </c>
      <c r="C35" s="484"/>
      <c r="D35" s="484"/>
      <c r="E35" s="477">
        <f>资产负债表1!C34</f>
        <v>17612.26</v>
      </c>
      <c r="F35" s="484"/>
      <c r="G35" s="484"/>
      <c r="H35" s="484"/>
      <c r="I35" s="484"/>
      <c r="J35" s="477"/>
      <c r="K35" s="477"/>
      <c r="L35" s="477"/>
      <c r="M35" s="477"/>
      <c r="N35" s="190" t="s">
        <v>188</v>
      </c>
      <c r="O35" s="487">
        <v>64</v>
      </c>
      <c r="P35" s="484"/>
      <c r="Q35" s="484"/>
      <c r="R35" s="477">
        <f>资产负债表1!J34</f>
        <v>0</v>
      </c>
      <c r="S35" s="484"/>
      <c r="T35" s="484"/>
      <c r="U35" s="484"/>
      <c r="V35" s="484"/>
      <c r="W35" s="477"/>
      <c r="X35" s="477"/>
      <c r="Y35" s="477"/>
      <c r="Z35" s="477"/>
    </row>
    <row r="36" customHeight="1" spans="1:26">
      <c r="A36" s="190" t="s">
        <v>189</v>
      </c>
      <c r="B36" s="476">
        <v>30</v>
      </c>
      <c r="C36" s="484"/>
      <c r="D36" s="484"/>
      <c r="E36" s="477">
        <f>资产负债表1!C35</f>
        <v>0</v>
      </c>
      <c r="F36" s="484"/>
      <c r="G36" s="484"/>
      <c r="H36" s="484"/>
      <c r="I36" s="484"/>
      <c r="J36" s="477"/>
      <c r="K36" s="477"/>
      <c r="L36" s="477"/>
      <c r="M36" s="477"/>
      <c r="N36" s="190" t="s">
        <v>190</v>
      </c>
      <c r="O36" s="487">
        <v>65</v>
      </c>
      <c r="P36" s="484"/>
      <c r="Q36" s="484"/>
      <c r="R36" s="477">
        <f>资产负债表1!J35</f>
        <v>500000</v>
      </c>
      <c r="S36" s="484"/>
      <c r="T36" s="484"/>
      <c r="U36" s="484"/>
      <c r="V36" s="484"/>
      <c r="W36" s="477"/>
      <c r="X36" s="477"/>
      <c r="Y36" s="477"/>
      <c r="Z36" s="477"/>
    </row>
    <row r="37" customHeight="1" spans="1:26">
      <c r="A37" s="190" t="s">
        <v>191</v>
      </c>
      <c r="B37" s="476">
        <v>31</v>
      </c>
      <c r="C37" s="484"/>
      <c r="D37" s="484"/>
      <c r="E37" s="477">
        <f>资产负债表1!C36</f>
        <v>220688.71</v>
      </c>
      <c r="F37" s="484"/>
      <c r="G37" s="484"/>
      <c r="H37" s="484"/>
      <c r="I37" s="484"/>
      <c r="J37" s="477"/>
      <c r="K37" s="477"/>
      <c r="L37" s="477"/>
      <c r="M37" s="477"/>
      <c r="N37" s="190" t="s">
        <v>192</v>
      </c>
      <c r="O37" s="487">
        <v>66</v>
      </c>
      <c r="P37" s="484"/>
      <c r="Q37" s="484"/>
      <c r="R37" s="477">
        <f>资产负债表1!J36</f>
        <v>0</v>
      </c>
      <c r="S37" s="484"/>
      <c r="T37" s="484"/>
      <c r="U37" s="484"/>
      <c r="V37" s="484"/>
      <c r="W37" s="477"/>
      <c r="X37" s="477"/>
      <c r="Y37" s="477"/>
      <c r="Z37" s="477"/>
    </row>
    <row r="38" customHeight="1" spans="1:26">
      <c r="A38" s="190" t="s">
        <v>193</v>
      </c>
      <c r="B38" s="476">
        <v>32</v>
      </c>
      <c r="C38" s="484"/>
      <c r="D38" s="484"/>
      <c r="E38" s="477">
        <f>资产负债表1!C37</f>
        <v>0</v>
      </c>
      <c r="F38" s="484"/>
      <c r="G38" s="484"/>
      <c r="H38" s="484"/>
      <c r="I38" s="484"/>
      <c r="J38" s="477"/>
      <c r="K38" s="477"/>
      <c r="L38" s="477"/>
      <c r="M38" s="477"/>
      <c r="N38" s="190" t="s">
        <v>194</v>
      </c>
      <c r="O38" s="487">
        <v>67</v>
      </c>
      <c r="P38" s="484"/>
      <c r="Q38" s="484"/>
      <c r="R38" s="477">
        <f>资产负债表1!J37</f>
        <v>0</v>
      </c>
      <c r="S38" s="484"/>
      <c r="T38" s="484"/>
      <c r="U38" s="484"/>
      <c r="V38" s="484"/>
      <c r="W38" s="477"/>
      <c r="X38" s="477"/>
      <c r="Y38" s="477"/>
      <c r="Z38" s="477"/>
    </row>
    <row r="39" customHeight="1" spans="1:26">
      <c r="A39" s="190" t="s">
        <v>195</v>
      </c>
      <c r="B39" s="476">
        <v>33</v>
      </c>
      <c r="C39" s="484"/>
      <c r="D39" s="484"/>
      <c r="E39" s="477">
        <f>资产负债表1!C38</f>
        <v>0</v>
      </c>
      <c r="F39" s="484"/>
      <c r="G39" s="484"/>
      <c r="H39" s="484"/>
      <c r="I39" s="484"/>
      <c r="J39" s="477"/>
      <c r="K39" s="477"/>
      <c r="L39" s="477"/>
      <c r="M39" s="477"/>
      <c r="N39" s="190" t="s">
        <v>196</v>
      </c>
      <c r="O39" s="487">
        <v>68</v>
      </c>
      <c r="P39" s="484"/>
      <c r="Q39" s="484"/>
      <c r="R39" s="477">
        <f>资产负债表1!J38</f>
        <v>0</v>
      </c>
      <c r="S39" s="484"/>
      <c r="T39" s="484"/>
      <c r="U39" s="484"/>
      <c r="V39" s="484"/>
      <c r="W39" s="477"/>
      <c r="X39" s="477"/>
      <c r="Y39" s="477"/>
      <c r="Z39" s="477"/>
    </row>
    <row r="40" customHeight="1" spans="1:26">
      <c r="A40" s="190" t="s">
        <v>197</v>
      </c>
      <c r="B40" s="476">
        <v>34</v>
      </c>
      <c r="C40" s="484"/>
      <c r="D40" s="484"/>
      <c r="E40" s="477">
        <f>资产负债表1!C39</f>
        <v>220688.71</v>
      </c>
      <c r="F40" s="484"/>
      <c r="G40" s="484"/>
      <c r="H40" s="484"/>
      <c r="I40" s="484"/>
      <c r="J40" s="477"/>
      <c r="K40" s="477"/>
      <c r="L40" s="477"/>
      <c r="M40" s="477"/>
      <c r="N40" s="190" t="s">
        <v>198</v>
      </c>
      <c r="O40" s="487">
        <v>69</v>
      </c>
      <c r="P40" s="484"/>
      <c r="Q40" s="484"/>
      <c r="R40" s="477">
        <f>资产负债表1!J39</f>
        <v>0</v>
      </c>
      <c r="S40" s="484"/>
      <c r="T40" s="484"/>
      <c r="U40" s="484"/>
      <c r="V40" s="484"/>
      <c r="W40" s="477"/>
      <c r="X40" s="477"/>
      <c r="Y40" s="477"/>
      <c r="Z40" s="477"/>
    </row>
    <row r="41" customHeight="1" spans="1:26">
      <c r="A41" s="478"/>
      <c r="B41" s="484"/>
      <c r="C41" s="484"/>
      <c r="D41" s="484"/>
      <c r="E41" s="477">
        <f>资产负债表1!C40</f>
        <v>0</v>
      </c>
      <c r="F41" s="484"/>
      <c r="G41" s="484"/>
      <c r="H41" s="484"/>
      <c r="I41" s="484"/>
      <c r="J41" s="477"/>
      <c r="K41" s="477"/>
      <c r="L41" s="477"/>
      <c r="M41" s="477"/>
      <c r="N41" s="190" t="s">
        <v>199</v>
      </c>
      <c r="O41" s="487">
        <v>70</v>
      </c>
      <c r="P41" s="484"/>
      <c r="Q41" s="484"/>
      <c r="R41" s="477">
        <f>资产负债表1!J40</f>
        <v>0</v>
      </c>
      <c r="S41" s="484"/>
      <c r="T41" s="484"/>
      <c r="U41" s="484"/>
      <c r="V41" s="484"/>
      <c r="W41" s="477"/>
      <c r="X41" s="477"/>
      <c r="Y41" s="477"/>
      <c r="Z41" s="477"/>
    </row>
    <row r="42" customHeight="1" spans="1:26">
      <c r="A42" s="190" t="s">
        <v>181</v>
      </c>
      <c r="B42" s="476">
        <v>35</v>
      </c>
      <c r="C42" s="484"/>
      <c r="D42" s="484"/>
      <c r="E42" s="477">
        <f>资产负债表1!C41</f>
        <v>0</v>
      </c>
      <c r="F42" s="484"/>
      <c r="G42" s="484"/>
      <c r="H42" s="484"/>
      <c r="I42" s="484"/>
      <c r="J42" s="477"/>
      <c r="K42" s="477"/>
      <c r="L42" s="477"/>
      <c r="M42" s="477"/>
      <c r="N42" s="190" t="s">
        <v>200</v>
      </c>
      <c r="O42" s="487">
        <v>71</v>
      </c>
      <c r="P42" s="484"/>
      <c r="Q42" s="484"/>
      <c r="R42" s="477">
        <f>资产负债表1!J41</f>
        <v>1989591.76</v>
      </c>
      <c r="S42" s="484"/>
      <c r="T42" s="484"/>
      <c r="U42" s="484"/>
      <c r="V42" s="484"/>
      <c r="W42" s="477"/>
      <c r="X42" s="477"/>
      <c r="Y42" s="477"/>
      <c r="Z42" s="477"/>
    </row>
    <row r="43" customHeight="1" spans="1:26">
      <c r="A43" s="190" t="s">
        <v>201</v>
      </c>
      <c r="B43" s="476">
        <v>36</v>
      </c>
      <c r="C43" s="484"/>
      <c r="D43" s="484"/>
      <c r="E43" s="477">
        <f>资产负债表1!C42</f>
        <v>0</v>
      </c>
      <c r="F43" s="484"/>
      <c r="G43" s="484"/>
      <c r="H43" s="484"/>
      <c r="I43" s="484"/>
      <c r="J43" s="477"/>
      <c r="K43" s="477"/>
      <c r="L43" s="477"/>
      <c r="M43" s="477"/>
      <c r="N43" s="190" t="s">
        <v>202</v>
      </c>
      <c r="O43" s="487">
        <v>72</v>
      </c>
      <c r="P43" s="484"/>
      <c r="Q43" s="484"/>
      <c r="R43" s="477">
        <f>资产负债表1!J42</f>
        <v>2489591.76</v>
      </c>
      <c r="S43" s="484"/>
      <c r="T43" s="484"/>
      <c r="U43" s="484"/>
      <c r="V43" s="484"/>
      <c r="W43" s="477"/>
      <c r="X43" s="477"/>
      <c r="Y43" s="477"/>
      <c r="Z43" s="477"/>
    </row>
    <row r="44" customHeight="1" spans="1:26">
      <c r="A44" s="191" t="s">
        <v>203</v>
      </c>
      <c r="B44" s="476">
        <v>37</v>
      </c>
      <c r="C44" s="484"/>
      <c r="D44" s="484"/>
      <c r="E44" s="477">
        <f>资产负债表1!C43</f>
        <v>5841116.72000001</v>
      </c>
      <c r="F44" s="484"/>
      <c r="G44" s="484"/>
      <c r="H44" s="484"/>
      <c r="I44" s="484"/>
      <c r="J44" s="477"/>
      <c r="K44" s="477"/>
      <c r="L44" s="477"/>
      <c r="M44" s="477"/>
      <c r="N44" s="191" t="s">
        <v>204</v>
      </c>
      <c r="O44" s="487">
        <v>73</v>
      </c>
      <c r="P44" s="484"/>
      <c r="Q44" s="484"/>
      <c r="R44" s="477">
        <f>资产负债表1!J43</f>
        <v>5841116.72</v>
      </c>
      <c r="S44" s="484"/>
      <c r="T44" s="484"/>
      <c r="U44" s="484"/>
      <c r="V44" s="484"/>
      <c r="W44" s="477"/>
      <c r="X44" s="477"/>
      <c r="Y44" s="477"/>
      <c r="Z44" s="477"/>
    </row>
    <row r="45" spans="18:18">
      <c r="R45" s="477">
        <f>资产负债表1!J44</f>
        <v>0</v>
      </c>
    </row>
  </sheetData>
  <mergeCells count="15">
    <mergeCell ref="A2:Z2"/>
    <mergeCell ref="A3:F3"/>
    <mergeCell ref="G3:H3"/>
    <mergeCell ref="I3:N3"/>
    <mergeCell ref="P3:V3"/>
    <mergeCell ref="J4:K4"/>
    <mergeCell ref="L4:M4"/>
    <mergeCell ref="W4:X4"/>
    <mergeCell ref="Y4:Z4"/>
    <mergeCell ref="A4:A6"/>
    <mergeCell ref="B4:B6"/>
    <mergeCell ref="E4:E5"/>
    <mergeCell ref="N4:N6"/>
    <mergeCell ref="O4:O6"/>
    <mergeCell ref="R4:R5"/>
  </mergeCells>
  <pageMargins left="0.707638888888889" right="0.707638888888889" top="0.747916666666667" bottom="0.747916666666667" header="0.313888888888889" footer="0.313888888888889"/>
  <pageSetup paperSize="9" scale="71" orientation="landscape" blackAndWhite="1" horizontalDpi="600" verticalDpi="600"/>
  <headerFooter>
    <oddFooter>&amp;C第&amp;P页共&amp;N页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8"/>
  <sheetViews>
    <sheetView view="pageBreakPreview" zoomScaleNormal="100" zoomScaleSheetLayoutView="100" workbookViewId="0">
      <selection activeCell="A4" sqref="A4:C4"/>
    </sheetView>
  </sheetViews>
  <sheetFormatPr defaultColWidth="9" defaultRowHeight="12" outlineLevelCol="7"/>
  <cols>
    <col min="1" max="1" width="5.5" style="10" customWidth="1"/>
    <col min="2" max="2" width="21.25" style="10" customWidth="1"/>
    <col min="3" max="3" width="24.125" style="10" customWidth="1"/>
    <col min="4" max="4" width="17.125" style="10" customWidth="1"/>
    <col min="5" max="5" width="23.75" style="10" customWidth="1"/>
    <col min="6" max="6" width="29.5" style="10" customWidth="1"/>
    <col min="7" max="7" width="9" style="10"/>
    <col min="8" max="8" width="9.75" style="10" customWidth="1"/>
    <col min="9" max="16384" width="9" style="10"/>
  </cols>
  <sheetData>
    <row r="1" ht="26.25" customHeight="1" spans="1:6">
      <c r="A1" s="459" t="s">
        <v>458</v>
      </c>
      <c r="B1" s="459"/>
      <c r="C1" s="459"/>
      <c r="D1" s="459"/>
      <c r="E1" s="459"/>
      <c r="F1" s="459"/>
    </row>
    <row r="2" ht="18" customHeight="1" spans="1:6">
      <c r="A2" s="459"/>
      <c r="B2" s="459"/>
      <c r="C2" s="459"/>
      <c r="D2" s="459"/>
      <c r="E2" s="459"/>
      <c r="F2" s="459"/>
    </row>
    <row r="3" s="467" customFormat="1" ht="21" customHeight="1" spans="1:6">
      <c r="A3" s="2" t="s">
        <v>459</v>
      </c>
      <c r="B3" s="172"/>
      <c r="C3" s="172"/>
      <c r="D3" s="172"/>
      <c r="E3" s="172"/>
      <c r="F3" s="172"/>
    </row>
    <row r="4" ht="20.25" customHeight="1" spans="1:6">
      <c r="A4" s="468" t="s">
        <v>460</v>
      </c>
      <c r="B4" s="468"/>
      <c r="C4" s="468"/>
      <c r="D4" s="468"/>
      <c r="E4" s="469" t="s">
        <v>126</v>
      </c>
      <c r="F4" s="469"/>
    </row>
    <row r="5" ht="15" customHeight="1" spans="1:6">
      <c r="A5" s="71" t="s">
        <v>461</v>
      </c>
      <c r="B5" s="71" t="s">
        <v>462</v>
      </c>
      <c r="C5" s="71" t="s">
        <v>463</v>
      </c>
      <c r="D5" s="71" t="s">
        <v>464</v>
      </c>
      <c r="E5" s="71" t="s">
        <v>465</v>
      </c>
      <c r="F5" s="71" t="s">
        <v>466</v>
      </c>
    </row>
    <row r="6" ht="15" customHeight="1" spans="1:6">
      <c r="A6" s="75"/>
      <c r="B6" s="75"/>
      <c r="C6" s="75"/>
      <c r="D6" s="71"/>
      <c r="E6" s="75"/>
      <c r="F6" s="75"/>
    </row>
    <row r="7" ht="18" customHeight="1" spans="1:7">
      <c r="A7" s="18">
        <v>1</v>
      </c>
      <c r="B7" s="25" t="s">
        <v>467</v>
      </c>
      <c r="C7" s="180">
        <v>0</v>
      </c>
      <c r="D7" s="180"/>
      <c r="E7" s="180">
        <f>C7+D7</f>
        <v>0</v>
      </c>
      <c r="F7" s="470"/>
      <c r="G7" s="380"/>
    </row>
    <row r="8" ht="18" customHeight="1" spans="1:6">
      <c r="A8" s="18"/>
      <c r="B8" s="25"/>
      <c r="C8" s="180"/>
      <c r="D8" s="180"/>
      <c r="E8" s="180"/>
      <c r="F8" s="196"/>
    </row>
    <row r="9" ht="18" customHeight="1" spans="1:6">
      <c r="A9" s="18"/>
      <c r="B9" s="25"/>
      <c r="C9" s="180"/>
      <c r="D9" s="180"/>
      <c r="E9" s="180"/>
      <c r="F9" s="470"/>
    </row>
    <row r="10" ht="18" customHeight="1" spans="1:6">
      <c r="A10" s="18"/>
      <c r="B10" s="25"/>
      <c r="C10" s="180"/>
      <c r="D10" s="180"/>
      <c r="E10" s="180"/>
      <c r="F10" s="470"/>
    </row>
    <row r="11" ht="18" customHeight="1" spans="1:6">
      <c r="A11" s="18"/>
      <c r="B11" s="25"/>
      <c r="C11" s="180"/>
      <c r="D11" s="180"/>
      <c r="E11" s="180"/>
      <c r="F11" s="470"/>
    </row>
    <row r="12" ht="18" customHeight="1" spans="1:6">
      <c r="A12" s="18"/>
      <c r="B12" s="25"/>
      <c r="C12" s="180"/>
      <c r="D12" s="180"/>
      <c r="E12" s="180"/>
      <c r="F12" s="470"/>
    </row>
    <row r="13" ht="18" customHeight="1" spans="1:6">
      <c r="A13" s="18"/>
      <c r="B13" s="25"/>
      <c r="C13" s="180"/>
      <c r="D13" s="180"/>
      <c r="E13" s="180"/>
      <c r="F13" s="470"/>
    </row>
    <row r="14" ht="18" customHeight="1" spans="1:6">
      <c r="A14" s="18"/>
      <c r="B14" s="25"/>
      <c r="C14" s="180"/>
      <c r="D14" s="180"/>
      <c r="E14" s="180"/>
      <c r="F14" s="470"/>
    </row>
    <row r="15" ht="18" customHeight="1" spans="1:6">
      <c r="A15" s="18"/>
      <c r="B15" s="25"/>
      <c r="C15" s="180"/>
      <c r="D15" s="180"/>
      <c r="E15" s="180"/>
      <c r="F15" s="470"/>
    </row>
    <row r="16" ht="18" hidden="1" customHeight="1" spans="1:6">
      <c r="A16" s="89" t="s">
        <v>468</v>
      </c>
      <c r="B16" s="108"/>
      <c r="C16" s="180">
        <f>SUM(C7:C15)</f>
        <v>0</v>
      </c>
      <c r="D16" s="180"/>
      <c r="E16" s="180">
        <f>SUM(E7:E15)</f>
        <v>0</v>
      </c>
      <c r="F16" s="470"/>
    </row>
    <row r="17" ht="18" customHeight="1" spans="1:8">
      <c r="A17" s="89" t="s">
        <v>469</v>
      </c>
      <c r="B17" s="108"/>
      <c r="C17" s="180">
        <f>C16</f>
        <v>0</v>
      </c>
      <c r="D17" s="180"/>
      <c r="E17" s="180">
        <f>E16</f>
        <v>0</v>
      </c>
      <c r="F17" s="470"/>
      <c r="H17" s="94"/>
    </row>
    <row r="18" ht="11.25" customHeight="1"/>
  </sheetData>
  <mergeCells count="12">
    <mergeCell ref="A1:F1"/>
    <mergeCell ref="A3:F3"/>
    <mergeCell ref="A4:C4"/>
    <mergeCell ref="E4:F4"/>
    <mergeCell ref="A16:B16"/>
    <mergeCell ref="A17:B17"/>
    <mergeCell ref="A5:A6"/>
    <mergeCell ref="B5:B6"/>
    <mergeCell ref="C5:C6"/>
    <mergeCell ref="D5:D6"/>
    <mergeCell ref="E5:E6"/>
    <mergeCell ref="F5:F6"/>
  </mergeCells>
  <pageMargins left="0.751388888888889" right="0.751388888888889" top="0.357638888888889" bottom="0.377777777777778" header="0.5" footer="0.5"/>
  <pageSetup paperSize="9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22"/>
  <sheetViews>
    <sheetView view="pageBreakPreview" zoomScaleNormal="100" zoomScaleSheetLayoutView="100" workbookViewId="0">
      <selection activeCell="B11" sqref="B11"/>
    </sheetView>
  </sheetViews>
  <sheetFormatPr defaultColWidth="9" defaultRowHeight="12" outlineLevelCol="5"/>
  <cols>
    <col min="1" max="1" width="5.5" style="10" customWidth="1"/>
    <col min="2" max="2" width="45.875" style="10" customWidth="1"/>
    <col min="3" max="3" width="20" style="10" customWidth="1"/>
    <col min="4" max="4" width="13.5" style="10" customWidth="1"/>
    <col min="5" max="5" width="19" style="10" customWidth="1"/>
    <col min="6" max="6" width="20.75" style="10" customWidth="1"/>
    <col min="7" max="16384" width="9" style="10"/>
  </cols>
  <sheetData>
    <row r="1" ht="26.25" customHeight="1" spans="1:6">
      <c r="A1" s="459" t="s">
        <v>470</v>
      </c>
      <c r="B1" s="459"/>
      <c r="C1" s="459"/>
      <c r="D1" s="459"/>
      <c r="E1" s="459"/>
      <c r="F1" s="459"/>
    </row>
    <row r="2" ht="18" customHeight="1" spans="1:6">
      <c r="A2" s="459"/>
      <c r="B2" s="459"/>
      <c r="C2" s="459"/>
      <c r="D2" s="459"/>
      <c r="E2" s="459"/>
      <c r="F2" s="459"/>
    </row>
    <row r="3" ht="21" customHeight="1" spans="1:6">
      <c r="A3" s="2" t="s">
        <v>459</v>
      </c>
      <c r="B3" s="2"/>
      <c r="C3" s="2"/>
      <c r="D3" s="2"/>
      <c r="E3" s="2"/>
      <c r="F3" s="2"/>
    </row>
    <row r="4" ht="20.25" customHeight="1" spans="1:6">
      <c r="A4" s="333" t="str">
        <f>'货币资金--现金明细'!A4</f>
        <v>资产占有单位名称：杭州中惠医疗器械有限公司</v>
      </c>
      <c r="B4" s="333"/>
      <c r="C4" s="333"/>
      <c r="D4" s="333"/>
      <c r="E4" s="460" t="s">
        <v>126</v>
      </c>
      <c r="F4" s="460"/>
    </row>
    <row r="5" ht="15" customHeight="1" spans="1:6">
      <c r="A5" s="71" t="s">
        <v>461</v>
      </c>
      <c r="B5" s="461" t="s">
        <v>471</v>
      </c>
      <c r="C5" s="71" t="s">
        <v>463</v>
      </c>
      <c r="D5" s="71" t="s">
        <v>464</v>
      </c>
      <c r="E5" s="71" t="s">
        <v>465</v>
      </c>
      <c r="F5" s="71" t="s">
        <v>472</v>
      </c>
    </row>
    <row r="6" ht="15" customHeight="1" spans="1:6">
      <c r="A6" s="75"/>
      <c r="B6" s="391"/>
      <c r="C6" s="75"/>
      <c r="D6" s="71"/>
      <c r="E6" s="75"/>
      <c r="F6" s="75"/>
    </row>
    <row r="7" ht="21.75" customHeight="1" spans="1:6">
      <c r="A7" s="31">
        <v>1</v>
      </c>
      <c r="B7" s="462" t="s">
        <v>473</v>
      </c>
      <c r="C7" s="106">
        <v>3968086.74000001</v>
      </c>
      <c r="D7" s="106"/>
      <c r="E7" s="106">
        <f>C7+D7</f>
        <v>3968086.74000001</v>
      </c>
      <c r="F7" s="463"/>
    </row>
    <row r="8" ht="21.75" customHeight="1" spans="1:6">
      <c r="A8" s="31">
        <v>2</v>
      </c>
      <c r="B8" s="462"/>
      <c r="C8" s="285"/>
      <c r="D8" s="285"/>
      <c r="E8" s="285">
        <f>C8+D8</f>
        <v>0</v>
      </c>
      <c r="F8" s="463"/>
    </row>
    <row r="9" ht="21.75" customHeight="1" spans="1:6">
      <c r="A9" s="31">
        <v>3</v>
      </c>
      <c r="B9" s="463"/>
      <c r="C9" s="285"/>
      <c r="D9" s="285"/>
      <c r="E9" s="285">
        <f t="shared" ref="E9:E18" si="0">C9+D9</f>
        <v>0</v>
      </c>
      <c r="F9" s="463"/>
    </row>
    <row r="10" ht="21.75" customHeight="1" spans="1:6">
      <c r="A10" s="31">
        <v>4</v>
      </c>
      <c r="B10" s="463"/>
      <c r="C10" s="285"/>
      <c r="D10" s="285"/>
      <c r="E10" s="285">
        <f t="shared" si="0"/>
        <v>0</v>
      </c>
      <c r="F10" s="463"/>
    </row>
    <row r="11" ht="21.75" customHeight="1" spans="1:6">
      <c r="A11" s="31">
        <v>5</v>
      </c>
      <c r="B11" s="463"/>
      <c r="C11" s="285"/>
      <c r="D11" s="285"/>
      <c r="E11" s="285">
        <f t="shared" si="0"/>
        <v>0</v>
      </c>
      <c r="F11" s="463"/>
    </row>
    <row r="12" ht="21.75" customHeight="1" spans="1:6">
      <c r="A12" s="31">
        <v>6</v>
      </c>
      <c r="B12" s="463"/>
      <c r="C12" s="285"/>
      <c r="D12" s="285"/>
      <c r="E12" s="285">
        <f t="shared" si="0"/>
        <v>0</v>
      </c>
      <c r="F12" s="463"/>
    </row>
    <row r="13" ht="21.75" customHeight="1" spans="1:6">
      <c r="A13" s="31">
        <v>7</v>
      </c>
      <c r="B13" s="463"/>
      <c r="C13" s="285"/>
      <c r="D13" s="285"/>
      <c r="E13" s="285">
        <f t="shared" si="0"/>
        <v>0</v>
      </c>
      <c r="F13" s="463"/>
    </row>
    <row r="14" ht="21.75" customHeight="1" spans="1:6">
      <c r="A14" s="31">
        <v>8</v>
      </c>
      <c r="B14" s="463"/>
      <c r="C14" s="285"/>
      <c r="D14" s="285"/>
      <c r="E14" s="285">
        <f t="shared" si="0"/>
        <v>0</v>
      </c>
      <c r="F14" s="106"/>
    </row>
    <row r="15" ht="21.75" customHeight="1" spans="1:6">
      <c r="A15" s="31">
        <v>9</v>
      </c>
      <c r="B15" s="463"/>
      <c r="C15" s="285"/>
      <c r="D15" s="285"/>
      <c r="E15" s="285">
        <f t="shared" si="0"/>
        <v>0</v>
      </c>
      <c r="F15" s="463"/>
    </row>
    <row r="16" ht="21.75" customHeight="1" spans="1:6">
      <c r="A16" s="31">
        <v>10</v>
      </c>
      <c r="B16" s="463"/>
      <c r="C16" s="285"/>
      <c r="D16" s="285"/>
      <c r="E16" s="285">
        <f t="shared" si="0"/>
        <v>0</v>
      </c>
      <c r="F16" s="285"/>
    </row>
    <row r="17" ht="21.75" customHeight="1" spans="1:6">
      <c r="A17" s="31">
        <v>11</v>
      </c>
      <c r="B17" s="463"/>
      <c r="C17" s="285"/>
      <c r="D17" s="285"/>
      <c r="E17" s="285">
        <f t="shared" si="0"/>
        <v>0</v>
      </c>
      <c r="F17" s="285"/>
    </row>
    <row r="18" ht="21.75" customHeight="1" spans="1:6">
      <c r="A18" s="31">
        <v>12</v>
      </c>
      <c r="B18" s="464"/>
      <c r="C18" s="285"/>
      <c r="D18" s="285"/>
      <c r="E18" s="285">
        <f t="shared" si="0"/>
        <v>0</v>
      </c>
      <c r="F18" s="285"/>
    </row>
    <row r="19" ht="21.95" customHeight="1" spans="1:6">
      <c r="A19" s="117" t="s">
        <v>474</v>
      </c>
      <c r="B19" s="465"/>
      <c r="C19" s="180">
        <f>SUM(C7:C18)</f>
        <v>3968086.74000001</v>
      </c>
      <c r="D19" s="180">
        <f>SUM(D7:D18)</f>
        <v>0</v>
      </c>
      <c r="E19" s="180">
        <f>SUM(E7:E18)</f>
        <v>3968086.74000001</v>
      </c>
      <c r="F19" s="466"/>
    </row>
    <row r="20" ht="21.75" customHeight="1" spans="1:6">
      <c r="A20" s="117" t="s">
        <v>475</v>
      </c>
      <c r="B20" s="465"/>
      <c r="C20" s="180">
        <f>C19</f>
        <v>3968086.74000001</v>
      </c>
      <c r="D20" s="180">
        <f>D19</f>
        <v>0</v>
      </c>
      <c r="E20" s="180">
        <f>C20</f>
        <v>3968086.74000001</v>
      </c>
      <c r="F20" s="466"/>
    </row>
    <row r="21" ht="21.75" customHeight="1" spans="1:6">
      <c r="A21" s="35"/>
      <c r="B21" s="151"/>
      <c r="C21" s="94"/>
      <c r="D21" s="94"/>
      <c r="E21" s="94"/>
      <c r="F21" s="445"/>
    </row>
    <row r="22" ht="21.75" customHeight="1" spans="1:6">
      <c r="A22" s="35"/>
      <c r="B22" s="35"/>
      <c r="C22" s="94"/>
      <c r="D22" s="94"/>
      <c r="E22" s="94"/>
      <c r="F22" s="445"/>
    </row>
  </sheetData>
  <mergeCells count="12">
    <mergeCell ref="A1:F1"/>
    <mergeCell ref="A3:F3"/>
    <mergeCell ref="A4:C4"/>
    <mergeCell ref="E4:F4"/>
    <mergeCell ref="A19:B19"/>
    <mergeCell ref="A20:B20"/>
    <mergeCell ref="A5:A6"/>
    <mergeCell ref="B5:B6"/>
    <mergeCell ref="C5:C6"/>
    <mergeCell ref="D5:D6"/>
    <mergeCell ref="E5:E6"/>
    <mergeCell ref="F5:F6"/>
  </mergeCells>
  <pageMargins left="0.357638888888889" right="0.75138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Sheet2</vt:lpstr>
      <vt:lpstr>资产负债表1</vt:lpstr>
      <vt:lpstr>资产负债表</vt:lpstr>
      <vt:lpstr>企业基本情况表</vt:lpstr>
      <vt:lpstr>企业基本情况表(续表)</vt:lpstr>
      <vt:lpstr>资金核实申报表</vt:lpstr>
      <vt:lpstr>资金核实申报表 (2)</vt:lpstr>
      <vt:lpstr>货币资金--现金明细</vt:lpstr>
      <vt:lpstr>货币资金--银行存款明细</vt:lpstr>
      <vt:lpstr>货币资金--其他货币资金</vt:lpstr>
      <vt:lpstr>预付账款清查明细表</vt:lpstr>
      <vt:lpstr>坏账准备</vt:lpstr>
      <vt:lpstr>其他应收账款清查明细表</vt:lpstr>
      <vt:lpstr>存货清查汇总表</vt:lpstr>
      <vt:lpstr>3.4.1.1库存商品</vt:lpstr>
      <vt:lpstr>3.4.1.2低值易耗品</vt:lpstr>
      <vt:lpstr>存货—开发产品明细表</vt:lpstr>
      <vt:lpstr>3.4.1.2库存商品---客房用品明细 </vt:lpstr>
      <vt:lpstr>3.4.1.3库存商品---棉织品明细 </vt:lpstr>
      <vt:lpstr>3.4.1.4库存商品---表单明细 </vt:lpstr>
      <vt:lpstr>3.4.1.5库存商品---工程物资明细</vt:lpstr>
      <vt:lpstr>3.4.1.6库存商品---美容美发明细</vt:lpstr>
      <vt:lpstr>3.4.1.7库存商品---日用品明细</vt:lpstr>
      <vt:lpstr>3.4.1.8库存商品---服装明细</vt:lpstr>
      <vt:lpstr>3.4.1.9库存商品---食品明细</vt:lpstr>
      <vt:lpstr>其他流动资产</vt:lpstr>
      <vt:lpstr>长期待摊费用 </vt:lpstr>
      <vt:lpstr>长期股权投资明细表</vt:lpstr>
      <vt:lpstr>其他流动资产-待报废资产</vt:lpstr>
      <vt:lpstr>固定资产清查汇总表</vt:lpstr>
      <vt:lpstr>电子设备清查明细表</vt:lpstr>
      <vt:lpstr>运输设备清查明细表</vt:lpstr>
      <vt:lpstr>办公家具清查明细表 </vt:lpstr>
      <vt:lpstr>其他设备清查明细表 </vt:lpstr>
      <vt:lpstr>房屋建筑物</vt:lpstr>
      <vt:lpstr>无形资产</vt:lpstr>
      <vt:lpstr>无形资产-土地使用权</vt:lpstr>
      <vt:lpstr>无形资产-其他</vt:lpstr>
      <vt:lpstr>其他非流动资产</vt:lpstr>
      <vt:lpstr>其他非流动资产-待报废资产</vt:lpstr>
      <vt:lpstr>应付账款清查明细表</vt:lpstr>
      <vt:lpstr>预收账款清查明细表</vt:lpstr>
      <vt:lpstr>应付职工薪酬清查明细表</vt:lpstr>
      <vt:lpstr>应交税费清查明细表</vt:lpstr>
      <vt:lpstr>应付利息清查明细表</vt:lpstr>
      <vt:lpstr>其他应付款清查明细表</vt:lpstr>
      <vt:lpstr>长期借款清查明细表</vt:lpstr>
      <vt:lpstr>递延收益清查明细表</vt:lpstr>
      <vt:lpstr>所有者权益清查汇总表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lenovo</cp:lastModifiedBy>
  <dcterms:created xsi:type="dcterms:W3CDTF">2019-01-10T07:08:00Z</dcterms:created>
  <cp:lastPrinted>2019-01-31T08:36:00Z</cp:lastPrinted>
  <dcterms:modified xsi:type="dcterms:W3CDTF">2019-04-12T08:06:54Z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